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8_{503C12AF-0755-4BDE-96B6-A281EA152E05}" xr6:coauthVersionLast="45" xr6:coauthVersionMax="45" xr10:uidLastSave="{00000000-0000-0000-0000-000000000000}"/>
  <bookViews>
    <workbookView xWindow="-120" yWindow="-120" windowWidth="23280" windowHeight="12600" tabRatio="808" firstSheet="1" activeTab="1"/>
  </bookViews>
  <sheets>
    <sheet name="ОБЩАЯ 2019г." sheetId="11" state="hidden" r:id="rId1"/>
    <sheet name="2019" sheetId="9" r:id="rId2"/>
  </sheets>
  <definedNames>
    <definedName name="_xlnm.Print_Area" localSheetId="1">'2019'!$A$1:$F$69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1" l="1"/>
  <c r="E41" i="11"/>
  <c r="D10" i="11"/>
  <c r="K19" i="11"/>
  <c r="F10" i="11"/>
  <c r="K18" i="11"/>
  <c r="J20" i="11"/>
  <c r="K20" i="11"/>
  <c r="E10" i="11"/>
  <c r="E18" i="11"/>
  <c r="H18" i="11"/>
  <c r="F18" i="11"/>
  <c r="E61" i="11"/>
  <c r="E60" i="11"/>
  <c r="E56" i="11"/>
  <c r="E55" i="11"/>
  <c r="E57" i="11"/>
  <c r="D38" i="11"/>
  <c r="E36" i="11"/>
  <c r="G27" i="11"/>
  <c r="G26" i="11"/>
  <c r="G25" i="11"/>
  <c r="F25" i="11"/>
  <c r="E25" i="11"/>
  <c r="E22" i="11"/>
  <c r="E23" i="11"/>
  <c r="G21" i="11"/>
  <c r="I14" i="11"/>
  <c r="H22" i="11"/>
  <c r="F22" i="11"/>
  <c r="F23" i="11"/>
  <c r="G13" i="11"/>
  <c r="G12" i="11"/>
  <c r="G11" i="11"/>
  <c r="C2" i="11"/>
  <c r="E42" i="11"/>
  <c r="E43" i="11"/>
  <c r="E62" i="11"/>
  <c r="E63" i="11"/>
  <c r="E69" i="11"/>
  <c r="E14" i="11"/>
  <c r="E17" i="11"/>
  <c r="E19" i="11"/>
  <c r="F17" i="11"/>
  <c r="F9" i="11"/>
  <c r="G23" i="11"/>
  <c r="E52" i="11"/>
  <c r="E53" i="11"/>
  <c r="E70" i="11"/>
  <c r="G18" i="11"/>
  <c r="F14" i="11"/>
  <c r="G14" i="11"/>
  <c r="E9" i="11"/>
  <c r="E15" i="11"/>
  <c r="G10" i="11"/>
  <c r="G9" i="11"/>
  <c r="G15" i="11"/>
  <c r="K17" i="11"/>
  <c r="G22" i="11"/>
  <c r="E58" i="11"/>
  <c r="E68" i="11"/>
  <c r="E47" i="11"/>
  <c r="E48" i="11"/>
  <c r="E38" i="11"/>
  <c r="E40" i="11"/>
  <c r="E44" i="11"/>
  <c r="G7" i="11"/>
  <c r="F19" i="11"/>
  <c r="E67" i="11"/>
  <c r="G17" i="11"/>
  <c r="G19" i="11"/>
  <c r="E7" i="11"/>
  <c r="E66" i="11"/>
  <c r="E29" i="11"/>
  <c r="F15" i="11"/>
  <c r="F7" i="11"/>
  <c r="E72" i="11"/>
</calcChain>
</file>

<file path=xl/sharedStrings.xml><?xml version="1.0" encoding="utf-8"?>
<sst xmlns="http://schemas.openxmlformats.org/spreadsheetml/2006/main" count="158" uniqueCount="79">
  <si>
    <t>Площадь , всего кв.м.</t>
  </si>
  <si>
    <t>Площадь , жилая</t>
  </si>
  <si>
    <t>Площадь , нежилая</t>
  </si>
  <si>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</si>
  <si>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</si>
  <si>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</si>
  <si>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</si>
  <si>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</si>
  <si>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</si>
  <si>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размещение кабеля</t>
  </si>
  <si>
    <t>* Начислено за размещение рекламы</t>
  </si>
  <si>
    <t>в т.ч. Содержание:</t>
  </si>
  <si>
    <t xml:space="preserve"> *по договору с подрядчиком на содержание общего имущества: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</si>
  <si>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</si>
  <si>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</si>
  <si>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</si>
  <si>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</si>
  <si>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Итого расходов по содержанию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</si>
  <si>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</si>
  <si>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</si>
  <si>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</si>
  <si>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</si>
  <si>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</si>
  <si>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</si>
  <si>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</si>
  <si>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</si>
  <si>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</si>
  <si>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</si>
  <si>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</si>
  <si>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</si>
  <si>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</si>
  <si>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Перерасход средств (-), недоосвоение средств (+)</t>
  </si>
  <si>
    <t>Начальник ФЭО</t>
  </si>
  <si>
    <t>на общую сумму: экономия (-), перерасход (+)</t>
  </si>
  <si>
    <t>Уважаемые жители!</t>
  </si>
  <si>
    <t>Т.И.Потапова</t>
  </si>
  <si>
    <t>Отчет о начислении, поступлении и расходовании денежных средств  за 2014 год</t>
  </si>
  <si>
    <t>По показаниям общедомового прибора учета тепловой энергии в январе 2015г. была произведена корректировка стоимости оказанных услуг по отоплению и горячему водоснабжению за 2014г.</t>
  </si>
  <si>
    <t>ДОПОЛНИТЕЛЬНЫЕ ДОХОДЫ, всего:</t>
  </si>
  <si>
    <t>Наименование статей</t>
  </si>
  <si>
    <t>Задолженность (+)
переплата (-)</t>
  </si>
  <si>
    <t xml:space="preserve"> *расходы по управлению</t>
  </si>
  <si>
    <t>Начислено, руб.</t>
  </si>
  <si>
    <t>Поступило, руб.</t>
  </si>
  <si>
    <t>Содержание жилья</t>
  </si>
  <si>
    <t>Содержание лифтового оборудования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</si>
  <si>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</si>
  <si>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</si>
  <si>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РАСХОДЫ ПО ДОМУ ВСЕГО:</t>
  </si>
  <si>
    <t>*очистка кровли от снега</t>
  </si>
  <si>
    <t xml:space="preserve"> *по договору с ООО "Иркутск-Сибсервис"</t>
  </si>
  <si>
    <t xml:space="preserve"> *по договору с АО "Иркутскоблгаз"</t>
  </si>
  <si>
    <t>Генеральный директор АО "ВУЖКС"</t>
  </si>
  <si>
    <t>Д.А. Днепровский</t>
  </si>
  <si>
    <t>*Налог на прибыль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</si>
  <si>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</si>
  <si>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r>
      <t xml:space="preserve">размещен на сайте нашей компании в интернете : </t>
    </r>
    <r>
      <rPr>
        <b/>
        <sz val="10"/>
        <rFont val="Times New Roman"/>
        <family val="1"/>
        <charset val="204"/>
      </rPr>
      <t>www.vugks</t>
    </r>
  </si>
  <si>
    <t>Содержание газового оборудования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</si>
  <si>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 xml:space="preserve">ул. </t>
    </r>
    <r>
      <rPr>
        <b/>
        <sz val="11"/>
        <rFont val="Times New Roman"/>
        <family val="1"/>
        <charset val="204"/>
      </rPr>
      <t xml:space="preserve">
за 2019г.</t>
    </r>
  </si>
  <si>
    <t>Начислено на содержание общего имущества  по лицевым счетам нанимателям и собственникам жилых помещений</t>
  </si>
  <si>
    <t>Вывоз ЖБО</t>
  </si>
  <si>
    <t xml:space="preserve"> *за вывоз ЖБО</t>
  </si>
  <si>
    <t>по статье "Содержание" за 2019г.</t>
  </si>
  <si>
    <t>по статье "Текущий ремонт" за 2019г.</t>
  </si>
  <si>
    <t>Остаток по размещению кабеля за 2019г.</t>
  </si>
  <si>
    <t>Остаток по размещению рекламы за 2019г.</t>
  </si>
  <si>
    <t>Остаток по содержанию приборов учета (резерв на гос.поверку) за 2019г.</t>
  </si>
  <si>
    <t>в т.ч. Содержание ОДПУ:</t>
  </si>
  <si>
    <t>* Начислено за содержание общедомовых приборов учета</t>
  </si>
  <si>
    <t>факт</t>
  </si>
  <si>
    <t>на ноль</t>
  </si>
  <si>
    <t>акт+дезинсекция</t>
  </si>
  <si>
    <t>ремонт</t>
  </si>
  <si>
    <t>ук</t>
  </si>
  <si>
    <t>содер</t>
  </si>
  <si>
    <t>общий</t>
  </si>
  <si>
    <t>ИТОГО остаток по текущему ремонту с учетом содержания, рекламы, кабеля, ПУ на 01.01.2020г.</t>
  </si>
  <si>
    <t>Остаток по текущему ремонту с учетом содержания, рекламы, кабеля, ПУ на 01.01.2019г.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</si>
  <si>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Воронежская, 19 а</t>
    </r>
    <r>
      <rPr>
        <b/>
        <sz val="11"/>
        <rFont val="Times New Roman"/>
        <family val="1"/>
        <charset val="204"/>
      </rPr>
      <t xml:space="preserve">
за 2019г.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</si>
</sst>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5" formatCode="_-* #,##0.00\ _₽_-;\-* #,##0.00\ _₽_-;_-* &quot;-&quot;??\ _₽_-;_-@_-"/>
    <numFmt numFmtId="173" formatCode="_-* #,##0.00_р_._-;\-* #,##0.00_р_._-;_-* &quot;-&quot;??_р_._-;_-@_-"/>
    <numFmt numFmtId="174" formatCode="_(* #,##0.00_);_(* \(#,##0.00\);_(* &quot;-&quot;??_);_(@_)"/>
    <numFmt numFmtId="175" formatCode="0.0"/>
    <numFmt numFmtId="177" formatCode="#,##0.00_ ;[Red]\-#,##0.00\ "/>
    <numFmt numFmtId="185" formatCode="#,##0.0_р_.;[Red]\-#,##0.0_р_."/>
    <numFmt numFmtId="187" formatCode="_-* #,##0.0_р_._-;\-* #,##0.0_р_._-;_-* &quot;-&quot;??_р_._-;_-@_-"/>
    <numFmt numFmtId="188" formatCode="_-* #,##0_р_._-;\-* #,##0_р_._-;_-* &quot;-&quot;??_р_._-;_-@_-"/>
    <numFmt numFmtId="189" formatCode="_-* #,##0.000_р_._-;\-* #,##0.000_р_._-;_-* &quot;-&quot;??_р_._-;_-@_-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color rgb="FF9900FF"/>
      <name val="Times New Roman"/>
      <family val="1"/>
      <charset val="204"/>
    </font>
    <font>
      <sz val="10"/>
      <color rgb="FF9900FF"/>
      <name val="Times New Roman"/>
      <family val="1"/>
      <charset val="204"/>
    </font>
    <font>
      <sz val="8"/>
      <color rgb="FF9900FF"/>
      <name val="Times New Roman"/>
      <family val="1"/>
      <charset val="204"/>
    </font>
    <font>
      <sz val="10"/>
      <color rgb="FFFF3300"/>
      <name val="Times New Roman"/>
      <family val="1"/>
      <charset val="204"/>
    </font>
    <font>
      <b/>
      <sz val="9"/>
      <color rgb="FF800080"/>
      <name val="Times New Roman"/>
      <family val="1"/>
      <charset val="204"/>
    </font>
    <font>
      <sz val="10"/>
      <color rgb="FF800080"/>
      <name val="Times New Roman"/>
      <family val="1"/>
      <charset val="204"/>
    </font>
    <font>
      <b/>
      <sz val="9"/>
      <color rgb="FF0000CC"/>
      <name val="Times New Roman"/>
      <family val="1"/>
      <charset val="204"/>
    </font>
    <font>
      <sz val="10"/>
      <color rgb="FF0000CC"/>
      <name val="Times New Roman"/>
      <family val="1"/>
      <charset val="204"/>
    </font>
    <font>
      <b/>
      <sz val="9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rgb="FF800080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sz val="9"/>
      <color rgb="FF800080"/>
      <name val="Times New Roman"/>
      <family val="1"/>
      <charset val="204"/>
    </font>
    <font>
      <b/>
      <sz val="10"/>
      <color rgb="FF009900"/>
      <name val="Times New Roman"/>
      <family val="1"/>
      <charset val="204"/>
    </font>
    <font>
      <sz val="8"/>
      <color rgb="FF800080"/>
      <name val="Times New Roman"/>
      <family val="1"/>
      <charset val="204"/>
    </font>
    <font>
      <sz val="9"/>
      <color rgb="FFFF33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6600FF"/>
      <name val="Times New Roman"/>
      <family val="1"/>
      <charset val="204"/>
    </font>
    <font>
      <sz val="9"/>
      <color rgb="FF0000CC"/>
      <name val="Times New Roman"/>
      <family val="1"/>
      <charset val="204"/>
    </font>
    <font>
      <sz val="9"/>
      <color rgb="FF009900"/>
      <name val="Times New Roman"/>
      <family val="1"/>
      <charset val="204"/>
    </font>
    <font>
      <b/>
      <sz val="10"/>
      <color rgb="FF9900FF"/>
      <name val="Times New Roman"/>
      <family val="1"/>
      <charset val="204"/>
    </font>
    <font>
      <b/>
      <sz val="10"/>
      <color rgb="FFFF3300"/>
      <name val="Times New Roman"/>
      <family val="1"/>
      <charset val="204"/>
    </font>
    <font>
      <b/>
      <sz val="10"/>
      <color rgb="FF800080"/>
      <name val="Times New Roman"/>
      <family val="1"/>
      <charset val="204"/>
    </font>
    <font>
      <b/>
      <sz val="10"/>
      <color rgb="FF6600CC"/>
      <name val="Times New Roman"/>
      <family val="1"/>
      <charset val="204"/>
    </font>
    <font>
      <b/>
      <i/>
      <sz val="11"/>
      <color rgb="FF009900"/>
      <name val="Times New Roman"/>
      <family val="1"/>
      <charset val="204"/>
    </font>
    <font>
      <b/>
      <i/>
      <sz val="11"/>
      <color rgb="FF800080"/>
      <name val="Times New Roman"/>
      <family val="1"/>
      <charset val="204"/>
    </font>
    <font>
      <b/>
      <i/>
      <sz val="11"/>
      <color rgb="FF0000CC"/>
      <name val="Times New Roman"/>
      <family val="1"/>
      <charset val="204"/>
    </font>
    <font>
      <sz val="9"/>
      <color rgb="FF9900CC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173" fontId="11" fillId="0" borderId="0" applyFont="0" applyFill="0" applyBorder="0" applyAlignment="0" applyProtection="0"/>
  </cellStyleXfs>
  <cellXfs count="295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 vertical="center" wrapText="1"/>
    </xf>
    <xf numFmtId="174" fontId="4" fillId="0" borderId="0" xfId="2" applyNumberFormat="1" applyFont="1" applyFill="1" applyAlignment="1">
      <alignment horizontal="right" vertical="center" wrapText="1"/>
    </xf>
    <xf numFmtId="175" fontId="4" fillId="0" borderId="0" xfId="0" applyNumberFormat="1" applyFont="1" applyFill="1" applyAlignment="1">
      <alignment horizontal="center" vertical="center"/>
    </xf>
    <xf numFmtId="40" fontId="5" fillId="0" borderId="0" xfId="2" applyNumberFormat="1" applyFont="1" applyAlignment="1">
      <alignment horizontal="center" vertical="center"/>
    </xf>
    <xf numFmtId="40" fontId="3" fillId="0" borderId="0" xfId="0" applyNumberFormat="1" applyFont="1" applyFill="1"/>
    <xf numFmtId="40" fontId="4" fillId="0" borderId="0" xfId="2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5" fontId="4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0" fontId="4" fillId="2" borderId="1" xfId="2" applyNumberFormat="1" applyFont="1" applyFill="1" applyBorder="1" applyAlignment="1">
      <alignment horizontal="center" vertical="center" wrapText="1"/>
    </xf>
    <xf numFmtId="40" fontId="4" fillId="3" borderId="1" xfId="2" applyNumberFormat="1" applyFont="1" applyFill="1" applyBorder="1" applyAlignment="1">
      <alignment horizontal="center" vertical="center" wrapText="1"/>
    </xf>
    <xf numFmtId="40" fontId="12" fillId="4" borderId="1" xfId="0" applyNumberFormat="1" applyFont="1" applyFill="1" applyBorder="1" applyAlignment="1">
      <alignment horizontal="center" vertical="center" wrapText="1"/>
    </xf>
    <xf numFmtId="40" fontId="4" fillId="2" borderId="1" xfId="2" applyNumberFormat="1" applyFont="1" applyFill="1" applyBorder="1" applyAlignment="1">
      <alignment horizontal="center" vertical="center"/>
    </xf>
    <xf numFmtId="40" fontId="4" fillId="3" borderId="1" xfId="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5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 wrapText="1"/>
    </xf>
    <xf numFmtId="173" fontId="15" fillId="0" borderId="0" xfId="0" applyNumberFormat="1" applyFont="1" applyFill="1"/>
    <xf numFmtId="187" fontId="15" fillId="0" borderId="0" xfId="0" applyNumberFormat="1" applyFont="1" applyFill="1"/>
    <xf numFmtId="0" fontId="16" fillId="0" borderId="0" xfId="0" applyFont="1" applyFill="1"/>
    <xf numFmtId="173" fontId="16" fillId="0" borderId="0" xfId="0" applyNumberFormat="1" applyFont="1" applyFill="1"/>
    <xf numFmtId="40" fontId="16" fillId="0" borderId="0" xfId="0" applyNumberFormat="1" applyFont="1" applyFill="1"/>
    <xf numFmtId="177" fontId="3" fillId="0" borderId="0" xfId="0" applyNumberFormat="1" applyFont="1" applyFill="1"/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Fill="1"/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40" fontId="21" fillId="0" borderId="0" xfId="2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0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4" borderId="5" xfId="0" applyFont="1" applyFill="1" applyBorder="1" applyAlignment="1">
      <alignment horizontal="center" vertical="center"/>
    </xf>
    <xf numFmtId="174" fontId="4" fillId="5" borderId="1" xfId="2" applyNumberFormat="1" applyFont="1" applyFill="1" applyBorder="1" applyAlignment="1">
      <alignment horizontal="center" vertical="center"/>
    </xf>
    <xf numFmtId="40" fontId="4" fillId="5" borderId="1" xfId="2" applyNumberFormat="1" applyFont="1" applyFill="1" applyBorder="1" applyAlignment="1">
      <alignment horizontal="center" vertical="center"/>
    </xf>
    <xf numFmtId="174" fontId="5" fillId="0" borderId="6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174" fontId="5" fillId="5" borderId="6" xfId="2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74" fontId="5" fillId="0" borderId="1" xfId="2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9" fontId="5" fillId="6" borderId="6" xfId="1" applyFont="1" applyFill="1" applyBorder="1" applyAlignment="1">
      <alignment vertical="center"/>
    </xf>
    <xf numFmtId="185" fontId="3" fillId="0" borderId="0" xfId="0" applyNumberFormat="1" applyFont="1" applyFill="1" applyAlignment="1">
      <alignment horizontal="left" vertical="center" wrapText="1"/>
    </xf>
    <xf numFmtId="185" fontId="23" fillId="0" borderId="0" xfId="0" applyNumberFormat="1" applyFont="1" applyFill="1" applyAlignment="1">
      <alignment horizontal="left" vertical="center"/>
    </xf>
    <xf numFmtId="185" fontId="23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9" fontId="5" fillId="0" borderId="6" xfId="1" applyFont="1" applyFill="1" applyBorder="1" applyAlignment="1">
      <alignment vertical="center"/>
    </xf>
    <xf numFmtId="40" fontId="18" fillId="0" borderId="0" xfId="0" applyNumberFormat="1" applyFont="1" applyFill="1"/>
    <xf numFmtId="0" fontId="24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40" fontId="20" fillId="0" borderId="0" xfId="0" applyNumberFormat="1" applyFont="1" applyFill="1"/>
    <xf numFmtId="0" fontId="19" fillId="5" borderId="1" xfId="0" applyFont="1" applyFill="1" applyBorder="1" applyAlignment="1">
      <alignment horizontal="center" vertical="center"/>
    </xf>
    <xf numFmtId="40" fontId="22" fillId="0" borderId="0" xfId="0" applyNumberFormat="1" applyFont="1" applyFill="1"/>
    <xf numFmtId="9" fontId="22" fillId="0" borderId="1" xfId="0" applyNumberFormat="1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40" fontId="19" fillId="4" borderId="1" xfId="2" applyNumberFormat="1" applyFont="1" applyFill="1" applyBorder="1" applyAlignment="1">
      <alignment horizontal="center" vertical="center"/>
    </xf>
    <xf numFmtId="40" fontId="26" fillId="0" borderId="0" xfId="0" applyNumberFormat="1" applyFont="1" applyFill="1" applyAlignment="1">
      <alignment vertical="center" wrapText="1"/>
    </xf>
    <xf numFmtId="0" fontId="26" fillId="0" borderId="0" xfId="0" applyFont="1" applyFill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/>
    </xf>
    <xf numFmtId="40" fontId="21" fillId="4" borderId="1" xfId="2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0" fontId="17" fillId="4" borderId="1" xfId="2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17" fillId="7" borderId="6" xfId="0" applyFont="1" applyFill="1" applyBorder="1" applyAlignment="1">
      <alignment horizontal="center" vertical="center"/>
    </xf>
    <xf numFmtId="40" fontId="17" fillId="7" borderId="1" xfId="2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0" fontId="4" fillId="0" borderId="0" xfId="2" applyNumberFormat="1" applyFont="1" applyFill="1" applyBorder="1" applyAlignment="1">
      <alignment horizontal="center" wrapText="1"/>
    </xf>
    <xf numFmtId="40" fontId="8" fillId="0" borderId="0" xfId="0" applyNumberFormat="1" applyFont="1" applyFill="1" applyAlignment="1">
      <alignment vertical="center"/>
    </xf>
    <xf numFmtId="4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0" fontId="5" fillId="0" borderId="0" xfId="2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0" fontId="3" fillId="0" borderId="0" xfId="0" applyNumberFormat="1" applyFont="1" applyAlignment="1">
      <alignment horizontal="center" vertical="center"/>
    </xf>
    <xf numFmtId="40" fontId="9" fillId="0" borderId="0" xfId="2" applyNumberFormat="1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177" fontId="3" fillId="0" borderId="0" xfId="0" applyNumberFormat="1" applyFont="1" applyFill="1" applyAlignment="1">
      <alignment wrapText="1"/>
    </xf>
    <xf numFmtId="40" fontId="8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40" fontId="3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9" fontId="22" fillId="0" borderId="0" xfId="0" applyNumberFormat="1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0" fontId="29" fillId="3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88" fontId="16" fillId="3" borderId="0" xfId="0" applyNumberFormat="1" applyFont="1" applyFill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40" fontId="4" fillId="4" borderId="1" xfId="2" applyNumberFormat="1" applyFont="1" applyFill="1" applyBorder="1" applyAlignment="1">
      <alignment horizontal="center" vertical="center"/>
    </xf>
    <xf numFmtId="40" fontId="5" fillId="0" borderId="0" xfId="2" applyNumberFormat="1" applyFont="1" applyFill="1" applyBorder="1" applyAlignment="1">
      <alignment horizontal="right" vertical="center"/>
    </xf>
    <xf numFmtId="40" fontId="5" fillId="0" borderId="0" xfId="2" applyNumberFormat="1" applyFont="1" applyAlignment="1">
      <alignment horizontal="right" vertical="center"/>
    </xf>
    <xf numFmtId="0" fontId="16" fillId="8" borderId="0" xfId="0" applyFont="1" applyFill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174" fontId="5" fillId="8" borderId="1" xfId="2" applyNumberFormat="1" applyFont="1" applyFill="1" applyBorder="1" applyAlignment="1">
      <alignment horizontal="center" vertical="center"/>
    </xf>
    <xf numFmtId="174" fontId="8" fillId="0" borderId="6" xfId="2" applyNumberFormat="1" applyFont="1" applyFill="1" applyBorder="1" applyAlignment="1">
      <alignment horizontal="center" vertical="center" wrapText="1"/>
    </xf>
    <xf numFmtId="173" fontId="5" fillId="0" borderId="1" xfId="2" applyFont="1" applyFill="1" applyBorder="1" applyAlignment="1">
      <alignment horizontal="center" vertical="center"/>
    </xf>
    <xf numFmtId="173" fontId="4" fillId="5" borderId="1" xfId="2" applyFont="1" applyFill="1" applyBorder="1" applyAlignment="1">
      <alignment horizontal="center" vertical="center"/>
    </xf>
    <xf numFmtId="173" fontId="5" fillId="3" borderId="1" xfId="2" applyFont="1" applyFill="1" applyBorder="1" applyAlignment="1">
      <alignment horizontal="center" vertical="center"/>
    </xf>
    <xf numFmtId="173" fontId="4" fillId="3" borderId="1" xfId="2" applyFont="1" applyFill="1" applyBorder="1" applyAlignment="1">
      <alignment horizontal="center" vertical="center"/>
    </xf>
    <xf numFmtId="173" fontId="13" fillId="0" borderId="1" xfId="2" applyFont="1" applyFill="1" applyBorder="1" applyAlignment="1">
      <alignment horizontal="center" vertical="center"/>
    </xf>
    <xf numFmtId="173" fontId="29" fillId="0" borderId="1" xfId="2" applyFont="1" applyFill="1" applyBorder="1" applyAlignment="1">
      <alignment horizontal="center" vertical="center"/>
    </xf>
    <xf numFmtId="173" fontId="30" fillId="0" borderId="1" xfId="2" applyFont="1" applyFill="1" applyBorder="1" applyAlignment="1">
      <alignment horizontal="center" vertical="center"/>
    </xf>
    <xf numFmtId="173" fontId="31" fillId="0" borderId="1" xfId="2" applyFont="1" applyFill="1" applyBorder="1" applyAlignment="1">
      <alignment horizontal="center" vertical="center"/>
    </xf>
    <xf numFmtId="173" fontId="4" fillId="0" borderId="0" xfId="2" applyFont="1" applyFill="1" applyBorder="1" applyAlignment="1">
      <alignment horizontal="center" vertical="center"/>
    </xf>
    <xf numFmtId="173" fontId="19" fillId="0" borderId="1" xfId="2" applyFont="1" applyFill="1" applyBorder="1" applyAlignment="1">
      <alignment horizontal="center" vertical="center"/>
    </xf>
    <xf numFmtId="173" fontId="4" fillId="0" borderId="1" xfId="2" applyFont="1" applyFill="1" applyBorder="1" applyAlignment="1">
      <alignment horizontal="center" vertical="center"/>
    </xf>
    <xf numFmtId="173" fontId="21" fillId="0" borderId="1" xfId="2" applyFont="1" applyFill="1" applyBorder="1" applyAlignment="1">
      <alignment horizontal="center" vertical="center"/>
    </xf>
    <xf numFmtId="173" fontId="26" fillId="0" borderId="1" xfId="2" applyFont="1" applyBorder="1" applyAlignment="1">
      <alignment horizontal="center" vertical="center"/>
    </xf>
    <xf numFmtId="173" fontId="26" fillId="0" borderId="1" xfId="2" applyFont="1" applyFill="1" applyBorder="1" applyAlignment="1">
      <alignment horizontal="center" vertical="center"/>
    </xf>
    <xf numFmtId="173" fontId="17" fillId="5" borderId="1" xfId="2" applyFont="1" applyFill="1" applyBorder="1" applyAlignment="1">
      <alignment horizontal="center" vertical="center"/>
    </xf>
    <xf numFmtId="173" fontId="32" fillId="0" borderId="1" xfId="2" applyFont="1" applyBorder="1" applyAlignment="1">
      <alignment horizontal="center" vertical="center"/>
    </xf>
    <xf numFmtId="173" fontId="19" fillId="5" borderId="1" xfId="2" applyFont="1" applyFill="1" applyBorder="1" applyAlignment="1">
      <alignment horizontal="center" vertical="center"/>
    </xf>
    <xf numFmtId="173" fontId="33" fillId="0" borderId="1" xfId="2" applyFont="1" applyBorder="1" applyAlignment="1">
      <alignment horizontal="center" vertical="center"/>
    </xf>
    <xf numFmtId="173" fontId="21" fillId="5" borderId="1" xfId="2" applyFont="1" applyFill="1" applyBorder="1" applyAlignment="1">
      <alignment horizontal="center" vertical="center"/>
    </xf>
    <xf numFmtId="174" fontId="5" fillId="8" borderId="0" xfId="2" applyNumberFormat="1" applyFont="1" applyFill="1" applyAlignment="1">
      <alignment horizontal="right" vertical="center" wrapText="1"/>
    </xf>
    <xf numFmtId="174" fontId="5" fillId="8" borderId="6" xfId="2" applyNumberFormat="1" applyFont="1" applyFill="1" applyBorder="1" applyAlignment="1">
      <alignment vertical="center"/>
    </xf>
    <xf numFmtId="0" fontId="29" fillId="0" borderId="1" xfId="2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/>
    </xf>
    <xf numFmtId="165" fontId="14" fillId="0" borderId="0" xfId="0" applyNumberFormat="1" applyFont="1" applyFill="1"/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189" fontId="14" fillId="0" borderId="0" xfId="2" applyNumberFormat="1" applyFont="1" applyFill="1"/>
    <xf numFmtId="189" fontId="16" fillId="0" borderId="0" xfId="2" applyNumberFormat="1" applyFont="1" applyFill="1"/>
    <xf numFmtId="189" fontId="3" fillId="0" borderId="0" xfId="2" applyNumberFormat="1" applyFont="1" applyFill="1"/>
    <xf numFmtId="0" fontId="4" fillId="4" borderId="1" xfId="2" applyNumberFormat="1" applyFont="1" applyFill="1" applyBorder="1" applyAlignment="1">
      <alignment horizontal="center" vertical="center"/>
    </xf>
    <xf numFmtId="165" fontId="4" fillId="4" borderId="1" xfId="2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35" fillId="0" borderId="0" xfId="0" applyFont="1" applyFill="1"/>
    <xf numFmtId="0" fontId="9" fillId="0" borderId="0" xfId="0" applyFont="1" applyFill="1"/>
    <xf numFmtId="0" fontId="35" fillId="3" borderId="0" xfId="0" applyFont="1" applyFill="1"/>
    <xf numFmtId="174" fontId="5" fillId="3" borderId="6" xfId="2" applyNumberFormat="1" applyFont="1" applyFill="1" applyBorder="1" applyAlignment="1">
      <alignment horizontal="center" vertical="center"/>
    </xf>
    <xf numFmtId="40" fontId="4" fillId="0" borderId="0" xfId="2" applyNumberFormat="1" applyFont="1" applyFill="1" applyBorder="1" applyAlignment="1">
      <alignment horizontal="center" vertical="center"/>
    </xf>
    <xf numFmtId="40" fontId="5" fillId="0" borderId="1" xfId="2" applyNumberFormat="1" applyFont="1" applyFill="1" applyBorder="1" applyAlignment="1">
      <alignment horizontal="center" vertical="center"/>
    </xf>
    <xf numFmtId="40" fontId="5" fillId="0" borderId="0" xfId="2" applyNumberFormat="1" applyFont="1" applyFill="1" applyAlignment="1">
      <alignment horizontal="center" vertical="center"/>
    </xf>
    <xf numFmtId="40" fontId="4" fillId="0" borderId="1" xfId="2" applyNumberFormat="1" applyFont="1" applyFill="1" applyBorder="1" applyAlignment="1">
      <alignment horizontal="center" vertical="center" wrapText="1"/>
    </xf>
    <xf numFmtId="40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0" fontId="5" fillId="0" borderId="0" xfId="2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0" fontId="3" fillId="0" borderId="0" xfId="0" applyNumberFormat="1" applyFont="1" applyFill="1" applyAlignment="1">
      <alignment horizontal="center" vertical="center"/>
    </xf>
    <xf numFmtId="40" fontId="9" fillId="0" borderId="0" xfId="2" applyNumberFormat="1" applyFont="1" applyFill="1" applyAlignment="1">
      <alignment horizontal="center" vertical="center"/>
    </xf>
    <xf numFmtId="40" fontId="10" fillId="0" borderId="1" xfId="0" applyNumberFormat="1" applyFont="1" applyFill="1" applyBorder="1" applyAlignment="1">
      <alignment horizontal="center" vertical="center" wrapText="1"/>
    </xf>
    <xf numFmtId="173" fontId="3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40" fontId="5" fillId="0" borderId="0" xfId="0" applyNumberFormat="1" applyFont="1" applyFill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0" fontId="4" fillId="4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33" fillId="0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left" vertical="center" wrapText="1"/>
    </xf>
    <xf numFmtId="0" fontId="37" fillId="4" borderId="3" xfId="0" applyFont="1" applyFill="1" applyBorder="1" applyAlignment="1">
      <alignment horizontal="left" vertical="center" wrapText="1"/>
    </xf>
    <xf numFmtId="0" fontId="37" fillId="4" borderId="6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36" fillId="4" borderId="1" xfId="0" applyFont="1" applyFill="1" applyBorder="1" applyAlignment="1">
      <alignment horizontal="left" vertical="center" wrapText="1"/>
    </xf>
    <xf numFmtId="0" fontId="37" fillId="7" borderId="2" xfId="0" applyFont="1" applyFill="1" applyBorder="1" applyAlignment="1">
      <alignment horizontal="left" vertical="center" wrapText="1"/>
    </xf>
    <xf numFmtId="0" fontId="37" fillId="7" borderId="3" xfId="0" applyFont="1" applyFill="1" applyBorder="1" applyAlignment="1">
      <alignment horizontal="left" vertical="center" wrapText="1"/>
    </xf>
    <xf numFmtId="0" fontId="37" fillId="7" borderId="6" xfId="0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0" fontId="37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173" fontId="4" fillId="0" borderId="1" xfId="2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opLeftCell="A14" workbookViewId="0">
      <selection activeCell="A43" sqref="A43:C43"/>
    </sheetView>
  </sheetViews>
  <sheetFormatPr defaultRowHeight="12.75" x14ac:dyDescent="0.2"/>
  <cols>
    <col min="1" max="1" width="10" style="64" customWidth="1"/>
    <col min="2" max="2" width="9.140625" style="64"/>
    <col min="3" max="3" width="44" style="64" customWidth="1"/>
    <col min="4" max="4" width="8" style="66" customWidth="1"/>
    <col min="5" max="5" width="12" style="5" bestFit="1" customWidth="1"/>
    <col min="6" max="6" width="11.42578125" style="6" bestFit="1" customWidth="1"/>
    <col min="7" max="7" width="11.28515625" style="6" customWidth="1"/>
    <col min="8" max="8" width="9" style="98" customWidth="1"/>
    <col min="9" max="9" width="10.42578125" style="1" bestFit="1" customWidth="1"/>
    <col min="10" max="10" width="10.42578125" style="1" customWidth="1"/>
    <col min="11" max="11" width="11.42578125" style="1" customWidth="1"/>
    <col min="12" max="12" width="9.140625" style="1" customWidth="1"/>
    <col min="13" max="13" width="11.42578125" style="1" customWidth="1"/>
    <col min="14" max="19" width="9.140625" style="1" customWidth="1"/>
    <col min="20" max="16384" width="9.140625" style="1"/>
  </cols>
  <sheetData>
    <row r="1" spans="1:13" ht="55.5" customHeight="1" x14ac:dyDescent="0.2">
      <c r="A1" s="177" t="s">
        <v>58</v>
      </c>
      <c r="B1" s="177"/>
      <c r="C1" s="177"/>
      <c r="D1" s="177"/>
      <c r="E1" s="177"/>
      <c r="F1" s="177"/>
      <c r="G1" s="177"/>
    </row>
    <row r="2" spans="1:13" x14ac:dyDescent="0.2">
      <c r="A2" s="178" t="s">
        <v>0</v>
      </c>
      <c r="B2" s="178"/>
      <c r="C2" s="3">
        <f>C3+C4</f>
        <v>400</v>
      </c>
      <c r="D2" s="4"/>
    </row>
    <row r="3" spans="1:13" x14ac:dyDescent="0.2">
      <c r="A3" s="179" t="s">
        <v>1</v>
      </c>
      <c r="B3" s="179"/>
      <c r="C3" s="142">
        <v>400</v>
      </c>
      <c r="D3" s="4"/>
      <c r="E3" s="7"/>
    </row>
    <row r="4" spans="1:13" x14ac:dyDescent="0.2">
      <c r="A4" s="179" t="s">
        <v>2</v>
      </c>
      <c r="B4" s="179"/>
      <c r="C4" s="142"/>
      <c r="D4" s="4"/>
      <c r="E4" s="7"/>
    </row>
    <row r="5" spans="1:13" x14ac:dyDescent="0.2">
      <c r="A5" s="8"/>
      <c r="B5" s="2"/>
      <c r="C5" s="9"/>
      <c r="D5" s="4"/>
      <c r="E5" s="7"/>
    </row>
    <row r="6" spans="1:13" ht="31.5" x14ac:dyDescent="0.2">
      <c r="A6" s="180" t="s">
        <v>39</v>
      </c>
      <c r="B6" s="180"/>
      <c r="C6" s="180"/>
      <c r="D6" s="181"/>
      <c r="E6" s="11" t="s">
        <v>42</v>
      </c>
      <c r="F6" s="12" t="s">
        <v>43</v>
      </c>
      <c r="G6" s="13" t="s">
        <v>40</v>
      </c>
    </row>
    <row r="7" spans="1:13" ht="21" customHeight="1" x14ac:dyDescent="0.2">
      <c r="A7" s="180"/>
      <c r="B7" s="180"/>
      <c r="C7" s="180"/>
      <c r="D7" s="181"/>
      <c r="E7" s="14">
        <f>E15+E19+E25+E23</f>
        <v>50000</v>
      </c>
      <c r="F7" s="15" t="e">
        <f>F15+F19+F25+F23</f>
        <v>#DIV/0!</v>
      </c>
      <c r="G7" s="116" t="e">
        <f>G15+G19+G25+G23</f>
        <v>#DIV/0!</v>
      </c>
    </row>
    <row r="8" spans="1:13" ht="12.75" customHeight="1" x14ac:dyDescent="0.2">
      <c r="A8" s="182" t="s">
        <v>11</v>
      </c>
      <c r="B8" s="183"/>
      <c r="C8" s="183"/>
      <c r="D8" s="183"/>
      <c r="E8" s="183"/>
      <c r="F8" s="183"/>
      <c r="G8" s="184"/>
    </row>
    <row r="9" spans="1:13" s="17" customFormat="1" ht="28.5" customHeight="1" x14ac:dyDescent="0.2">
      <c r="A9" s="185" t="s">
        <v>59</v>
      </c>
      <c r="B9" s="185"/>
      <c r="C9" s="186"/>
      <c r="D9" s="16"/>
      <c r="E9" s="127">
        <f>E10+E11+E12+E13</f>
        <v>25850.340136054423</v>
      </c>
      <c r="F9" s="127">
        <f>F10+F11+F12+F13</f>
        <v>18095.238095238095</v>
      </c>
      <c r="G9" s="127">
        <f>G10+G11+G12+G13</f>
        <v>7755.1020408163276</v>
      </c>
      <c r="H9" s="99"/>
    </row>
    <row r="10" spans="1:13" s="17" customFormat="1" hidden="1" x14ac:dyDescent="0.2">
      <c r="A10" s="18" t="s">
        <v>44</v>
      </c>
      <c r="B10" s="19"/>
      <c r="C10" s="19"/>
      <c r="D10" s="16">
        <f>50000</f>
        <v>50000</v>
      </c>
      <c r="E10" s="123">
        <f>D10*K20+D10*K19</f>
        <v>25850.340136054423</v>
      </c>
      <c r="F10" s="123">
        <f>H10*K19+H10*K20</f>
        <v>18095.238095238095</v>
      </c>
      <c r="G10" s="123">
        <f>E10-F10</f>
        <v>7755.1020408163276</v>
      </c>
      <c r="H10" s="147">
        <v>35000</v>
      </c>
      <c r="I10" s="146"/>
    </row>
    <row r="11" spans="1:13" s="17" customFormat="1" hidden="1" x14ac:dyDescent="0.2">
      <c r="A11" s="18" t="s">
        <v>45</v>
      </c>
      <c r="B11" s="19"/>
      <c r="C11" s="19"/>
      <c r="D11" s="16"/>
      <c r="E11" s="123">
        <v>0</v>
      </c>
      <c r="F11" s="123">
        <v>0</v>
      </c>
      <c r="G11" s="123">
        <f>E11-F11</f>
        <v>0</v>
      </c>
      <c r="H11" s="99"/>
    </row>
    <row r="12" spans="1:13" s="17" customFormat="1" hidden="1" x14ac:dyDescent="0.2">
      <c r="A12" s="18" t="s">
        <v>57</v>
      </c>
      <c r="B12" s="19"/>
      <c r="C12" s="19"/>
      <c r="D12" s="16"/>
      <c r="E12" s="123">
        <v>0</v>
      </c>
      <c r="F12" s="123">
        <v>0</v>
      </c>
      <c r="G12" s="123">
        <f>E12-F12</f>
        <v>0</v>
      </c>
      <c r="H12" s="99"/>
      <c r="J12" s="20"/>
      <c r="K12" s="95"/>
      <c r="L12" s="21"/>
    </row>
    <row r="13" spans="1:13" s="17" customFormat="1" hidden="1" x14ac:dyDescent="0.2">
      <c r="A13" s="187" t="s">
        <v>60</v>
      </c>
      <c r="B13" s="188"/>
      <c r="C13" s="189"/>
      <c r="D13" s="16"/>
      <c r="E13" s="123">
        <v>0</v>
      </c>
      <c r="F13" s="123">
        <v>0</v>
      </c>
      <c r="G13" s="123">
        <f>E13-F13</f>
        <v>0</v>
      </c>
      <c r="H13" s="99"/>
      <c r="J13" s="20"/>
      <c r="K13" s="95"/>
      <c r="L13" s="21"/>
    </row>
    <row r="14" spans="1:13" s="22" customFormat="1" ht="27.75" customHeight="1" x14ac:dyDescent="0.2">
      <c r="A14" s="190" t="s">
        <v>3</v>
      </c>
      <c r="B14" s="191"/>
      <c r="C14" s="192"/>
      <c r="D14" s="120">
        <v>0</v>
      </c>
      <c r="E14" s="128">
        <f>D14-E18-E22</f>
        <v>0</v>
      </c>
      <c r="F14" s="144" t="e">
        <f>H14-F18-F22</f>
        <v>#DIV/0!</v>
      </c>
      <c r="G14" s="129" t="e">
        <f>E14-F14</f>
        <v>#DIV/0!</v>
      </c>
      <c r="H14" s="119">
        <v>0</v>
      </c>
      <c r="I14" s="112" t="e">
        <f>H14/D14</f>
        <v>#DIV/0!</v>
      </c>
      <c r="K14" s="23"/>
      <c r="M14" s="23"/>
    </row>
    <row r="15" spans="1:13" ht="12.75" customHeight="1" x14ac:dyDescent="0.2">
      <c r="A15" s="193" t="s">
        <v>4</v>
      </c>
      <c r="B15" s="193"/>
      <c r="C15" s="194"/>
      <c r="D15" s="10"/>
      <c r="E15" s="126">
        <f>E9+E14</f>
        <v>25850.340136054423</v>
      </c>
      <c r="F15" s="145" t="e">
        <f>F9+F14</f>
        <v>#DIV/0!</v>
      </c>
      <c r="G15" s="126" t="e">
        <f>G9+G14</f>
        <v>#DIV/0!</v>
      </c>
    </row>
    <row r="16" spans="1:13" ht="12.75" customHeight="1" x14ac:dyDescent="0.2">
      <c r="A16" s="195" t="s">
        <v>5</v>
      </c>
      <c r="B16" s="196"/>
      <c r="C16" s="196"/>
      <c r="D16" s="196"/>
      <c r="E16" s="196"/>
      <c r="F16" s="196"/>
      <c r="G16" s="197"/>
    </row>
    <row r="17" spans="1:13" s="17" customFormat="1" ht="25.5" customHeight="1" x14ac:dyDescent="0.2">
      <c r="A17" s="198" t="s">
        <v>6</v>
      </c>
      <c r="B17" s="198"/>
      <c r="C17" s="199"/>
      <c r="D17" s="16"/>
      <c r="E17" s="127">
        <f>D10*K18</f>
        <v>24149.659863945577</v>
      </c>
      <c r="F17" s="127">
        <f>H10-F10</f>
        <v>16904.761904761905</v>
      </c>
      <c r="G17" s="130">
        <f>E17-F17</f>
        <v>7244.8979591836724</v>
      </c>
      <c r="H17" s="99"/>
      <c r="I17" s="150" t="s">
        <v>75</v>
      </c>
      <c r="J17" s="156">
        <v>7.35</v>
      </c>
      <c r="K17" s="151">
        <f>K18+K19+K20</f>
        <v>1</v>
      </c>
    </row>
    <row r="18" spans="1:13" s="22" customFormat="1" ht="27" customHeight="1" x14ac:dyDescent="0.2">
      <c r="A18" s="190" t="s">
        <v>7</v>
      </c>
      <c r="B18" s="191"/>
      <c r="C18" s="191"/>
      <c r="D18" s="111">
        <v>3.95</v>
      </c>
      <c r="E18" s="128">
        <f>D18*C4*12</f>
        <v>0</v>
      </c>
      <c r="F18" s="128" t="e">
        <f>H18</f>
        <v>#DIV/0!</v>
      </c>
      <c r="G18" s="129" t="e">
        <f>E18-F18</f>
        <v>#DIV/0!</v>
      </c>
      <c r="H18" s="113" t="e">
        <f>E18*I14</f>
        <v>#DIV/0!</v>
      </c>
      <c r="I18" s="148" t="s">
        <v>72</v>
      </c>
      <c r="J18" s="157">
        <v>3.55</v>
      </c>
      <c r="K18" s="152">
        <f>J18/J17</f>
        <v>0.48299319727891155</v>
      </c>
      <c r="M18" s="24"/>
    </row>
    <row r="19" spans="1:13" ht="12.75" customHeight="1" x14ac:dyDescent="0.2">
      <c r="A19" s="193" t="s">
        <v>8</v>
      </c>
      <c r="B19" s="193"/>
      <c r="C19" s="193"/>
      <c r="D19" s="10"/>
      <c r="E19" s="126">
        <f>E17+E18</f>
        <v>24149.659863945577</v>
      </c>
      <c r="F19" s="126" t="e">
        <f>F17+F18</f>
        <v>#DIV/0!</v>
      </c>
      <c r="G19" s="126" t="e">
        <f>G17+G18</f>
        <v>#DIV/0!</v>
      </c>
      <c r="I19" s="149" t="s">
        <v>73</v>
      </c>
      <c r="J19" s="158">
        <v>1.32</v>
      </c>
      <c r="K19" s="153">
        <f>J19/J17</f>
        <v>0.17959183673469389</v>
      </c>
      <c r="M19" s="25"/>
    </row>
    <row r="20" spans="1:13" s="22" customFormat="1" ht="13.5" x14ac:dyDescent="0.2">
      <c r="A20" s="195" t="s">
        <v>67</v>
      </c>
      <c r="B20" s="196"/>
      <c r="C20" s="196"/>
      <c r="D20" s="196"/>
      <c r="E20" s="196"/>
      <c r="F20" s="196"/>
      <c r="G20" s="197"/>
      <c r="H20" s="100"/>
      <c r="I20" s="148" t="s">
        <v>74</v>
      </c>
      <c r="J20" s="159">
        <f>J17-J18-J19</f>
        <v>2.4799999999999995</v>
      </c>
      <c r="K20" s="152">
        <f>J20/J17</f>
        <v>0.33741496598639453</v>
      </c>
    </row>
    <row r="21" spans="1:13" ht="29.25" customHeight="1" x14ac:dyDescent="0.2">
      <c r="A21" s="200" t="s">
        <v>46</v>
      </c>
      <c r="B21" s="200"/>
      <c r="C21" s="200"/>
      <c r="D21" s="10"/>
      <c r="E21" s="130">
        <v>0</v>
      </c>
      <c r="F21" s="130">
        <v>0</v>
      </c>
      <c r="G21" s="130">
        <f>E21-F21</f>
        <v>0</v>
      </c>
      <c r="I21" s="149"/>
      <c r="J21" s="149"/>
      <c r="K21" s="153"/>
      <c r="M21" s="25"/>
    </row>
    <row r="22" spans="1:13" x14ac:dyDescent="0.2">
      <c r="A22" s="201" t="s">
        <v>47</v>
      </c>
      <c r="B22" s="202"/>
      <c r="C22" s="203"/>
      <c r="D22" s="115">
        <v>1.1100000000000001</v>
      </c>
      <c r="E22" s="129">
        <f>D22*C4*12</f>
        <v>0</v>
      </c>
      <c r="F22" s="129" t="e">
        <f>H22</f>
        <v>#DIV/0!</v>
      </c>
      <c r="G22" s="129" t="e">
        <f>E22-F22</f>
        <v>#DIV/0!</v>
      </c>
      <c r="H22" s="114" t="e">
        <f>E22*I14</f>
        <v>#DIV/0!</v>
      </c>
      <c r="K22" s="24"/>
      <c r="M22" s="25"/>
    </row>
    <row r="23" spans="1:13" s="27" customFormat="1" x14ac:dyDescent="0.2">
      <c r="A23" s="204" t="s">
        <v>68</v>
      </c>
      <c r="B23" s="204"/>
      <c r="C23" s="204"/>
      <c r="D23" s="26"/>
      <c r="E23" s="126">
        <f>E21+E22</f>
        <v>0</v>
      </c>
      <c r="F23" s="126" t="e">
        <f>F21+F22</f>
        <v>#DIV/0!</v>
      </c>
      <c r="G23" s="126" t="e">
        <f>E23-F23</f>
        <v>#DIV/0!</v>
      </c>
      <c r="H23" s="101"/>
    </row>
    <row r="24" spans="1:13" ht="12.75" customHeight="1" x14ac:dyDescent="0.2">
      <c r="A24" s="28"/>
      <c r="B24" s="28"/>
      <c r="C24" s="28"/>
      <c r="D24" s="29"/>
      <c r="E24" s="131"/>
      <c r="F24" s="131"/>
      <c r="G24" s="123"/>
    </row>
    <row r="25" spans="1:13" ht="12.75" customHeight="1" x14ac:dyDescent="0.2">
      <c r="A25" s="205" t="s">
        <v>38</v>
      </c>
      <c r="B25" s="206"/>
      <c r="C25" s="206"/>
      <c r="D25" s="207"/>
      <c r="E25" s="126">
        <f>E26+E27</f>
        <v>0</v>
      </c>
      <c r="F25" s="126">
        <f>F26+F27</f>
        <v>0</v>
      </c>
      <c r="G25" s="126">
        <f>G26+G27</f>
        <v>0</v>
      </c>
    </row>
    <row r="26" spans="1:13" s="31" customFormat="1" ht="12.75" customHeight="1" x14ac:dyDescent="0.2">
      <c r="A26" s="208" t="s">
        <v>9</v>
      </c>
      <c r="B26" s="208"/>
      <c r="C26" s="208"/>
      <c r="D26" s="30"/>
      <c r="E26" s="132">
        <v>0</v>
      </c>
      <c r="F26" s="132">
        <v>0</v>
      </c>
      <c r="G26" s="133">
        <f>E26-F26</f>
        <v>0</v>
      </c>
      <c r="H26" s="102"/>
    </row>
    <row r="27" spans="1:13" s="33" customFormat="1" ht="12.75" customHeight="1" x14ac:dyDescent="0.2">
      <c r="A27" s="209" t="s">
        <v>10</v>
      </c>
      <c r="B27" s="209"/>
      <c r="C27" s="209"/>
      <c r="D27" s="32"/>
      <c r="E27" s="134">
        <v>0</v>
      </c>
      <c r="F27" s="134">
        <v>0</v>
      </c>
      <c r="G27" s="133">
        <f>E27-F27</f>
        <v>0</v>
      </c>
      <c r="H27" s="103"/>
    </row>
    <row r="28" spans="1:13" s="33" customFormat="1" ht="12.75" customHeight="1" x14ac:dyDescent="0.2">
      <c r="A28" s="34"/>
      <c r="B28" s="34"/>
      <c r="C28" s="34"/>
      <c r="D28" s="35"/>
      <c r="E28" s="36"/>
      <c r="F28" s="36"/>
      <c r="G28" s="6"/>
      <c r="H28" s="103"/>
    </row>
    <row r="29" spans="1:13" s="39" customFormat="1" x14ac:dyDescent="0.2">
      <c r="A29" s="210" t="s">
        <v>48</v>
      </c>
      <c r="B29" s="211"/>
      <c r="C29" s="212"/>
      <c r="D29" s="37"/>
      <c r="E29" s="216">
        <f>E44+E48+E53+E58+E63</f>
        <v>65760</v>
      </c>
      <c r="F29" s="38"/>
      <c r="G29" s="38"/>
      <c r="H29" s="104"/>
    </row>
    <row r="30" spans="1:13" s="39" customFormat="1" x14ac:dyDescent="0.2">
      <c r="A30" s="213"/>
      <c r="B30" s="214"/>
      <c r="C30" s="215"/>
      <c r="D30" s="40"/>
      <c r="E30" s="216"/>
      <c r="F30" s="38"/>
      <c r="G30" s="38"/>
      <c r="H30" s="104"/>
    </row>
    <row r="31" spans="1:13" s="39" customFormat="1" ht="15" x14ac:dyDescent="0.2">
      <c r="A31" s="217" t="s">
        <v>11</v>
      </c>
      <c r="B31" s="217"/>
      <c r="C31" s="217"/>
      <c r="D31" s="217"/>
      <c r="E31" s="217"/>
      <c r="F31" s="38"/>
      <c r="G31" s="38"/>
      <c r="H31" s="104"/>
    </row>
    <row r="32" spans="1:13" s="39" customFormat="1" ht="24.75" customHeight="1" x14ac:dyDescent="0.2">
      <c r="A32" s="218" t="s">
        <v>12</v>
      </c>
      <c r="B32" s="218"/>
      <c r="C32" s="218"/>
      <c r="D32" s="41"/>
      <c r="E32" s="42"/>
      <c r="F32" s="38"/>
      <c r="G32" s="38"/>
      <c r="H32" s="104"/>
    </row>
    <row r="33" spans="1:12" s="39" customFormat="1" ht="45.75" customHeight="1" x14ac:dyDescent="0.2">
      <c r="A33" s="219" t="s">
        <v>55</v>
      </c>
      <c r="B33" s="220"/>
      <c r="C33" s="221"/>
      <c r="D33" s="122" t="s">
        <v>71</v>
      </c>
      <c r="E33" s="123">
        <v>50000</v>
      </c>
      <c r="F33" s="38"/>
      <c r="G33" s="38"/>
      <c r="H33" s="105"/>
      <c r="I33" s="96"/>
    </row>
    <row r="34" spans="1:12" s="39" customFormat="1" ht="12.75" customHeight="1" x14ac:dyDescent="0.2">
      <c r="A34" s="219" t="s">
        <v>49</v>
      </c>
      <c r="B34" s="220"/>
      <c r="C34" s="221"/>
      <c r="D34" s="43" t="s">
        <v>69</v>
      </c>
      <c r="E34" s="123">
        <v>0</v>
      </c>
      <c r="F34" s="38"/>
      <c r="H34" s="106"/>
      <c r="I34" s="38"/>
      <c r="J34" s="44"/>
    </row>
    <row r="35" spans="1:12" s="39" customFormat="1" ht="25.5" customHeight="1" x14ac:dyDescent="0.2">
      <c r="A35" s="218" t="s">
        <v>13</v>
      </c>
      <c r="B35" s="218"/>
      <c r="C35" s="218"/>
      <c r="D35" s="45"/>
      <c r="E35" s="124"/>
      <c r="F35" s="38"/>
      <c r="G35" s="38"/>
      <c r="H35" s="104"/>
      <c r="I35" s="39">
        <v>-2215</v>
      </c>
    </row>
    <row r="36" spans="1:12" s="39" customFormat="1" x14ac:dyDescent="0.2">
      <c r="A36" s="219" t="s">
        <v>50</v>
      </c>
      <c r="B36" s="220"/>
      <c r="C36" s="221"/>
      <c r="D36" s="43" t="s">
        <v>70</v>
      </c>
      <c r="E36" s="123">
        <f>E11</f>
        <v>0</v>
      </c>
      <c r="F36" s="38"/>
      <c r="G36" s="38"/>
      <c r="H36" s="98"/>
    </row>
    <row r="37" spans="1:12" s="39" customFormat="1" x14ac:dyDescent="0.2">
      <c r="A37" s="219" t="s">
        <v>51</v>
      </c>
      <c r="B37" s="220"/>
      <c r="C37" s="221"/>
      <c r="D37" s="43" t="s">
        <v>69</v>
      </c>
      <c r="E37" s="123">
        <v>0</v>
      </c>
      <c r="F37" s="38"/>
      <c r="G37" s="38"/>
      <c r="H37" s="98"/>
      <c r="J37" s="46"/>
    </row>
    <row r="38" spans="1:12" s="39" customFormat="1" x14ac:dyDescent="0.2">
      <c r="A38" s="222" t="s">
        <v>14</v>
      </c>
      <c r="B38" s="222"/>
      <c r="C38" s="222"/>
      <c r="D38" s="121">
        <f>0.43+0.11</f>
        <v>0.54</v>
      </c>
      <c r="E38" s="123">
        <f>D38*C2*12</f>
        <v>2592</v>
      </c>
      <c r="F38" s="38"/>
      <c r="G38" s="38"/>
      <c r="H38" s="98"/>
    </row>
    <row r="39" spans="1:12" s="39" customFormat="1" x14ac:dyDescent="0.2">
      <c r="A39" s="222" t="s">
        <v>61</v>
      </c>
      <c r="B39" s="222"/>
      <c r="C39" s="222"/>
      <c r="D39" s="47" t="s">
        <v>69</v>
      </c>
      <c r="E39" s="123">
        <v>2000</v>
      </c>
      <c r="F39" s="38"/>
      <c r="G39" s="38"/>
      <c r="H39" s="98"/>
    </row>
    <row r="40" spans="1:12" s="39" customFormat="1" ht="12.75" customHeight="1" x14ac:dyDescent="0.2">
      <c r="A40" s="223" t="s">
        <v>17</v>
      </c>
      <c r="B40" s="224"/>
      <c r="C40" s="225"/>
      <c r="D40" s="48"/>
      <c r="E40" s="124">
        <f>E33+E34+E36+E38+E37+E39</f>
        <v>54592</v>
      </c>
      <c r="F40" s="38"/>
      <c r="G40" s="38"/>
      <c r="H40" s="104"/>
    </row>
    <row r="41" spans="1:12" s="39" customFormat="1" x14ac:dyDescent="0.2">
      <c r="A41" s="222" t="s">
        <v>41</v>
      </c>
      <c r="B41" s="222"/>
      <c r="C41" s="222"/>
      <c r="D41" s="160">
        <f>J19-D42-D43</f>
        <v>0.84000000000000008</v>
      </c>
      <c r="E41" s="125">
        <f>D41*C3*12</f>
        <v>4032.0000000000009</v>
      </c>
      <c r="F41" s="38"/>
      <c r="G41" s="38"/>
      <c r="H41" s="107"/>
    </row>
    <row r="42" spans="1:12" s="39" customFormat="1" x14ac:dyDescent="0.2">
      <c r="A42" s="219" t="s">
        <v>15</v>
      </c>
      <c r="B42" s="220"/>
      <c r="C42" s="221"/>
      <c r="D42" s="43">
        <v>0.27</v>
      </c>
      <c r="E42" s="123">
        <f>D42*C2*12</f>
        <v>1296</v>
      </c>
      <c r="F42" s="38"/>
      <c r="G42" s="38"/>
      <c r="H42" s="50"/>
      <c r="I42" s="51"/>
      <c r="L42" s="46"/>
    </row>
    <row r="43" spans="1:12" s="39" customFormat="1" ht="40.5" customHeight="1" x14ac:dyDescent="0.2">
      <c r="A43" s="219" t="s">
        <v>16</v>
      </c>
      <c r="B43" s="220"/>
      <c r="C43" s="221"/>
      <c r="D43" s="47">
        <v>0.21</v>
      </c>
      <c r="E43" s="123">
        <f>D43*C2*12</f>
        <v>1008</v>
      </c>
      <c r="F43" s="38"/>
      <c r="G43" s="38"/>
      <c r="H43" s="50"/>
      <c r="I43" s="52"/>
      <c r="J43" s="53"/>
    </row>
    <row r="44" spans="1:12" x14ac:dyDescent="0.2">
      <c r="A44" s="226" t="s">
        <v>18</v>
      </c>
      <c r="B44" s="226"/>
      <c r="C44" s="226"/>
      <c r="D44" s="54"/>
      <c r="E44" s="126">
        <f>E40+E41+E42+E43</f>
        <v>60928</v>
      </c>
    </row>
    <row r="45" spans="1:12" ht="15" x14ac:dyDescent="0.2">
      <c r="A45" s="217" t="s">
        <v>5</v>
      </c>
      <c r="B45" s="217"/>
      <c r="C45" s="217"/>
      <c r="D45" s="217"/>
      <c r="E45" s="217"/>
    </row>
    <row r="46" spans="1:12" x14ac:dyDescent="0.2">
      <c r="A46" s="227" t="s">
        <v>19</v>
      </c>
      <c r="B46" s="227"/>
      <c r="C46" s="227"/>
      <c r="D46" s="143">
        <v>3.97</v>
      </c>
      <c r="E46" s="123">
        <v>2000</v>
      </c>
      <c r="H46" s="104"/>
    </row>
    <row r="47" spans="1:12" x14ac:dyDescent="0.2">
      <c r="A47" s="222" t="s">
        <v>41</v>
      </c>
      <c r="B47" s="222"/>
      <c r="C47" s="222"/>
      <c r="D47" s="143">
        <v>0.59</v>
      </c>
      <c r="E47" s="123">
        <f>D47*C2*12</f>
        <v>2832</v>
      </c>
      <c r="H47" s="108"/>
    </row>
    <row r="48" spans="1:12" x14ac:dyDescent="0.2">
      <c r="A48" s="218" t="s">
        <v>20</v>
      </c>
      <c r="B48" s="218"/>
      <c r="C48" s="218"/>
      <c r="D48" s="48"/>
      <c r="E48" s="124">
        <f>SUM(E46:E47)</f>
        <v>4832</v>
      </c>
    </row>
    <row r="49" spans="1:8" s="27" customFormat="1" ht="14.25" customHeight="1" x14ac:dyDescent="0.25">
      <c r="A49" s="228" t="s">
        <v>21</v>
      </c>
      <c r="B49" s="229"/>
      <c r="C49" s="229"/>
      <c r="D49" s="229"/>
      <c r="E49" s="230"/>
      <c r="F49" s="56"/>
      <c r="G49" s="56"/>
      <c r="H49" s="101"/>
    </row>
    <row r="50" spans="1:8" s="27" customFormat="1" ht="51" customHeight="1" x14ac:dyDescent="0.2">
      <c r="A50" s="231" t="s">
        <v>22</v>
      </c>
      <c r="B50" s="232"/>
      <c r="C50" s="233"/>
      <c r="D50" s="57"/>
      <c r="E50" s="135">
        <v>0</v>
      </c>
      <c r="F50" s="56"/>
      <c r="G50" s="56"/>
      <c r="H50" s="101"/>
    </row>
    <row r="51" spans="1:8" s="27" customFormat="1" ht="12.75" customHeight="1" x14ac:dyDescent="0.2">
      <c r="A51" s="234" t="s">
        <v>23</v>
      </c>
      <c r="B51" s="235"/>
      <c r="C51" s="236"/>
      <c r="D51" s="57"/>
      <c r="E51" s="135">
        <v>0</v>
      </c>
      <c r="F51" s="56"/>
      <c r="G51" s="56"/>
      <c r="H51" s="101"/>
    </row>
    <row r="52" spans="1:8" s="27" customFormat="1" ht="12.75" customHeight="1" x14ac:dyDescent="0.2">
      <c r="A52" s="237" t="s">
        <v>24</v>
      </c>
      <c r="B52" s="237"/>
      <c r="C52" s="237"/>
      <c r="D52" s="49">
        <v>0.15</v>
      </c>
      <c r="E52" s="136">
        <f>D52*E23</f>
        <v>0</v>
      </c>
      <c r="F52" s="56"/>
      <c r="G52" s="56"/>
      <c r="H52" s="101"/>
    </row>
    <row r="53" spans="1:8" s="27" customFormat="1" ht="12.75" customHeight="1" x14ac:dyDescent="0.2">
      <c r="A53" s="238" t="s">
        <v>25</v>
      </c>
      <c r="B53" s="238"/>
      <c r="C53" s="238"/>
      <c r="D53" s="58"/>
      <c r="E53" s="137">
        <f>SUM(E50:E52)</f>
        <v>0</v>
      </c>
      <c r="F53" s="56"/>
      <c r="G53" s="56"/>
      <c r="H53" s="101"/>
    </row>
    <row r="54" spans="1:8" s="31" customFormat="1" ht="15" x14ac:dyDescent="0.25">
      <c r="A54" s="239" t="s">
        <v>26</v>
      </c>
      <c r="B54" s="240"/>
      <c r="C54" s="240"/>
      <c r="D54" s="240"/>
      <c r="E54" s="241"/>
      <c r="F54" s="59"/>
      <c r="G54" s="59"/>
      <c r="H54" s="102"/>
    </row>
    <row r="55" spans="1:8" s="31" customFormat="1" x14ac:dyDescent="0.2">
      <c r="A55" s="242" t="s">
        <v>24</v>
      </c>
      <c r="B55" s="242"/>
      <c r="C55" s="242"/>
      <c r="D55" s="49">
        <v>0.15</v>
      </c>
      <c r="E55" s="138">
        <f>(E26-E56)*D55</f>
        <v>0</v>
      </c>
      <c r="F55" s="59"/>
      <c r="G55" s="59"/>
      <c r="H55" s="102"/>
    </row>
    <row r="56" spans="1:8" s="31" customFormat="1" x14ac:dyDescent="0.2">
      <c r="A56" s="242" t="s">
        <v>27</v>
      </c>
      <c r="B56" s="242"/>
      <c r="C56" s="242"/>
      <c r="D56" s="55">
        <v>0.18</v>
      </c>
      <c r="E56" s="138">
        <f>(E26)-(E26/1.18)</f>
        <v>0</v>
      </c>
      <c r="F56" s="59"/>
      <c r="G56" s="59"/>
      <c r="H56" s="102"/>
    </row>
    <row r="57" spans="1:8" s="31" customFormat="1" x14ac:dyDescent="0.2">
      <c r="A57" s="243" t="s">
        <v>54</v>
      </c>
      <c r="B57" s="244"/>
      <c r="C57" s="245"/>
      <c r="D57" s="55">
        <v>0.2</v>
      </c>
      <c r="E57" s="138">
        <f>(E26-E55-E56)*D57</f>
        <v>0</v>
      </c>
      <c r="F57" s="59"/>
      <c r="G57" s="59"/>
      <c r="H57" s="102"/>
    </row>
    <row r="58" spans="1:8" s="31" customFormat="1" x14ac:dyDescent="0.2">
      <c r="A58" s="246" t="s">
        <v>28</v>
      </c>
      <c r="B58" s="246"/>
      <c r="C58" s="246"/>
      <c r="D58" s="60"/>
      <c r="E58" s="139">
        <f>E55+E56</f>
        <v>0</v>
      </c>
      <c r="F58" s="59"/>
      <c r="G58" s="59"/>
      <c r="H58" s="102"/>
    </row>
    <row r="59" spans="1:8" s="33" customFormat="1" ht="15" x14ac:dyDescent="0.25">
      <c r="A59" s="247" t="s">
        <v>29</v>
      </c>
      <c r="B59" s="248"/>
      <c r="C59" s="248"/>
      <c r="D59" s="248"/>
      <c r="E59" s="249"/>
      <c r="F59" s="61"/>
      <c r="G59" s="61"/>
      <c r="H59" s="103"/>
    </row>
    <row r="60" spans="1:8" s="33" customFormat="1" ht="12.75" customHeight="1" x14ac:dyDescent="0.2">
      <c r="A60" s="250" t="s">
        <v>24</v>
      </c>
      <c r="B60" s="250"/>
      <c r="C60" s="250"/>
      <c r="D60" s="62">
        <v>0.2</v>
      </c>
      <c r="E60" s="140">
        <f>(E27-E61)*D60</f>
        <v>0</v>
      </c>
      <c r="F60" s="61"/>
      <c r="G60" s="61"/>
      <c r="H60" s="109"/>
    </row>
    <row r="61" spans="1:8" s="33" customFormat="1" x14ac:dyDescent="0.2">
      <c r="A61" s="250" t="s">
        <v>27</v>
      </c>
      <c r="B61" s="250"/>
      <c r="C61" s="250"/>
      <c r="D61" s="62">
        <v>0.18</v>
      </c>
      <c r="E61" s="140">
        <f>(E27)-(E27/1.18)</f>
        <v>0</v>
      </c>
      <c r="F61" s="61"/>
      <c r="G61" s="61"/>
      <c r="H61" s="103"/>
    </row>
    <row r="62" spans="1:8" s="33" customFormat="1" x14ac:dyDescent="0.2">
      <c r="A62" s="250" t="s">
        <v>54</v>
      </c>
      <c r="B62" s="250"/>
      <c r="C62" s="250"/>
      <c r="D62" s="62">
        <v>0.2</v>
      </c>
      <c r="E62" s="140">
        <f>(E27-E60-E61)*D62</f>
        <v>0</v>
      </c>
      <c r="F62" s="61"/>
      <c r="G62" s="61"/>
      <c r="H62" s="103"/>
    </row>
    <row r="63" spans="1:8" s="33" customFormat="1" ht="12.75" customHeight="1" x14ac:dyDescent="0.2">
      <c r="A63" s="251" t="s">
        <v>30</v>
      </c>
      <c r="B63" s="251"/>
      <c r="C63" s="251"/>
      <c r="D63" s="63"/>
      <c r="E63" s="141">
        <f>E60+E61+E62</f>
        <v>0</v>
      </c>
      <c r="F63" s="61"/>
      <c r="G63" s="61"/>
      <c r="H63" s="103"/>
    </row>
    <row r="64" spans="1:8" x14ac:dyDescent="0.2">
      <c r="B64" s="65"/>
      <c r="C64" s="65"/>
    </row>
    <row r="65" spans="1:11" ht="19.5" customHeight="1" x14ac:dyDescent="0.2">
      <c r="A65" s="252" t="s">
        <v>31</v>
      </c>
      <c r="B65" s="253"/>
      <c r="C65" s="253"/>
      <c r="D65" s="253"/>
      <c r="E65" s="254"/>
    </row>
    <row r="66" spans="1:11" x14ac:dyDescent="0.2">
      <c r="A66" s="255" t="s">
        <v>62</v>
      </c>
      <c r="B66" s="256"/>
      <c r="C66" s="257"/>
      <c r="D66" s="67"/>
      <c r="E66" s="155">
        <f>E15-E44</f>
        <v>-35077.659863945577</v>
      </c>
      <c r="H66" s="110"/>
    </row>
    <row r="67" spans="1:11" x14ac:dyDescent="0.2">
      <c r="A67" s="255" t="s">
        <v>63</v>
      </c>
      <c r="B67" s="256"/>
      <c r="C67" s="257"/>
      <c r="D67" s="67"/>
      <c r="E67" s="154" t="e">
        <f>F19-E48</f>
        <v>#DIV/0!</v>
      </c>
    </row>
    <row r="68" spans="1:11" s="31" customFormat="1" x14ac:dyDescent="0.2">
      <c r="A68" s="258" t="s">
        <v>64</v>
      </c>
      <c r="B68" s="258"/>
      <c r="C68" s="258"/>
      <c r="D68" s="68"/>
      <c r="E68" s="69">
        <f>F26-E58</f>
        <v>0</v>
      </c>
      <c r="F68" s="59"/>
      <c r="G68" s="70"/>
      <c r="H68" s="71"/>
    </row>
    <row r="69" spans="1:11" s="33" customFormat="1" x14ac:dyDescent="0.2">
      <c r="A69" s="259" t="s">
        <v>65</v>
      </c>
      <c r="B69" s="259"/>
      <c r="C69" s="259"/>
      <c r="D69" s="72"/>
      <c r="E69" s="73">
        <f>F27-E63</f>
        <v>0</v>
      </c>
      <c r="F69" s="61"/>
      <c r="G69" s="70"/>
      <c r="H69" s="71"/>
    </row>
    <row r="70" spans="1:11" s="27" customFormat="1" x14ac:dyDescent="0.2">
      <c r="A70" s="260" t="s">
        <v>66</v>
      </c>
      <c r="B70" s="260"/>
      <c r="C70" s="260"/>
      <c r="D70" s="74"/>
      <c r="E70" s="75" t="e">
        <f>F23-E53</f>
        <v>#DIV/0!</v>
      </c>
      <c r="F70" s="56"/>
      <c r="G70" s="56"/>
      <c r="H70" s="76"/>
    </row>
    <row r="71" spans="1:11" s="27" customFormat="1" ht="33.75" customHeight="1" x14ac:dyDescent="0.2">
      <c r="A71" s="261" t="s">
        <v>77</v>
      </c>
      <c r="B71" s="262"/>
      <c r="C71" s="263"/>
      <c r="D71" s="77"/>
      <c r="E71" s="78">
        <v>0</v>
      </c>
      <c r="F71" s="56"/>
      <c r="G71" s="56"/>
      <c r="H71" s="76"/>
    </row>
    <row r="72" spans="1:11" ht="34.5" customHeight="1" x14ac:dyDescent="0.2">
      <c r="A72" s="264" t="s">
        <v>76</v>
      </c>
      <c r="B72" s="265"/>
      <c r="C72" s="266"/>
      <c r="D72" s="79"/>
      <c r="E72" s="14" t="e">
        <f>E66+E67+E68+E69+E70+E71</f>
        <v>#DIV/0!</v>
      </c>
      <c r="F72" s="80"/>
      <c r="H72" s="97"/>
      <c r="I72" s="81"/>
      <c r="J72" s="81"/>
      <c r="K72" s="82"/>
    </row>
    <row r="74" spans="1:11" x14ac:dyDescent="0.2">
      <c r="A74" s="83" t="s">
        <v>52</v>
      </c>
      <c r="B74" s="83"/>
      <c r="C74" s="83"/>
      <c r="D74" s="84"/>
      <c r="E74" s="117" t="s">
        <v>53</v>
      </c>
    </row>
    <row r="75" spans="1:11" x14ac:dyDescent="0.2">
      <c r="A75" s="83"/>
      <c r="B75" s="83"/>
      <c r="C75" s="83"/>
      <c r="D75" s="84"/>
      <c r="E75" s="117"/>
    </row>
    <row r="76" spans="1:11" x14ac:dyDescent="0.2">
      <c r="A76" s="86"/>
      <c r="B76" s="86"/>
      <c r="C76" s="86"/>
      <c r="D76" s="87"/>
      <c r="E76" s="117"/>
    </row>
    <row r="77" spans="1:11" x14ac:dyDescent="0.2">
      <c r="A77" s="83" t="s">
        <v>32</v>
      </c>
      <c r="E77" s="118" t="s">
        <v>35</v>
      </c>
    </row>
    <row r="78" spans="1:11" x14ac:dyDescent="0.2">
      <c r="A78" s="83"/>
      <c r="E78" s="118"/>
    </row>
    <row r="80" spans="1:11" hidden="1" x14ac:dyDescent="0.2">
      <c r="B80" s="88"/>
      <c r="C80" s="89" t="s">
        <v>34</v>
      </c>
      <c r="E80" s="90"/>
    </row>
    <row r="81" spans="1:6" ht="26.25" hidden="1" customHeight="1" x14ac:dyDescent="0.2">
      <c r="A81" s="267" t="s">
        <v>37</v>
      </c>
      <c r="B81" s="267"/>
      <c r="C81" s="267"/>
      <c r="D81" s="267"/>
      <c r="E81" s="267"/>
      <c r="F81" s="38"/>
    </row>
    <row r="82" spans="1:6" hidden="1" x14ac:dyDescent="0.2">
      <c r="A82" s="88" t="s">
        <v>33</v>
      </c>
      <c r="B82" s="88"/>
      <c r="C82" s="88"/>
      <c r="E82" s="91">
        <v>-28642.57</v>
      </c>
    </row>
    <row r="83" spans="1:6" hidden="1" x14ac:dyDescent="0.2">
      <c r="B83" s="88"/>
      <c r="C83" s="88"/>
      <c r="E83" s="90"/>
    </row>
    <row r="84" spans="1:6" hidden="1" x14ac:dyDescent="0.2">
      <c r="A84" s="64" t="s">
        <v>36</v>
      </c>
      <c r="E84" s="90"/>
    </row>
    <row r="85" spans="1:6" hidden="1" x14ac:dyDescent="0.2">
      <c r="A85" s="64" t="s">
        <v>56</v>
      </c>
      <c r="E85" s="90"/>
    </row>
    <row r="86" spans="1:6" ht="14.25" hidden="1" customHeight="1" x14ac:dyDescent="0.2">
      <c r="A86" s="92"/>
      <c r="B86" s="93"/>
      <c r="C86" s="93"/>
      <c r="D86" s="94"/>
      <c r="E86" s="85"/>
    </row>
  </sheetData>
  <mergeCells count="66">
    <mergeCell ref="A68:C68"/>
    <mergeCell ref="A69:C69"/>
    <mergeCell ref="A70:C70"/>
    <mergeCell ref="A71:C71"/>
    <mergeCell ref="A72:C72"/>
    <mergeCell ref="A81:E81"/>
    <mergeCell ref="A61:C61"/>
    <mergeCell ref="A62:C62"/>
    <mergeCell ref="A63:C63"/>
    <mergeCell ref="A65:E65"/>
    <mergeCell ref="A66:C66"/>
    <mergeCell ref="A67:C67"/>
    <mergeCell ref="A55:C55"/>
    <mergeCell ref="A56:C56"/>
    <mergeCell ref="A57:C57"/>
    <mergeCell ref="A58:C58"/>
    <mergeCell ref="A59:E59"/>
    <mergeCell ref="A60:C60"/>
    <mergeCell ref="A49:E49"/>
    <mergeCell ref="A50:C50"/>
    <mergeCell ref="A51:C51"/>
    <mergeCell ref="A52:C52"/>
    <mergeCell ref="A53:C53"/>
    <mergeCell ref="A54:E54"/>
    <mergeCell ref="A43:C43"/>
    <mergeCell ref="A44:C44"/>
    <mergeCell ref="A45:E45"/>
    <mergeCell ref="A46:C46"/>
    <mergeCell ref="A47:C47"/>
    <mergeCell ref="A48:C48"/>
    <mergeCell ref="A37:C37"/>
    <mergeCell ref="A38:C38"/>
    <mergeCell ref="A39:C39"/>
    <mergeCell ref="A40:C40"/>
    <mergeCell ref="A41:C41"/>
    <mergeCell ref="A42:C42"/>
    <mergeCell ref="A31:E31"/>
    <mergeCell ref="A32:C32"/>
    <mergeCell ref="A33:C33"/>
    <mergeCell ref="A34:C34"/>
    <mergeCell ref="A35:C35"/>
    <mergeCell ref="A36:C36"/>
    <mergeCell ref="A23:C23"/>
    <mergeCell ref="A25:D25"/>
    <mergeCell ref="A26:C26"/>
    <mergeCell ref="A27:C27"/>
    <mergeCell ref="A29:C30"/>
    <mergeCell ref="E29:E30"/>
    <mergeCell ref="A17:C17"/>
    <mergeCell ref="A18:C18"/>
    <mergeCell ref="A19:C19"/>
    <mergeCell ref="A20:G20"/>
    <mergeCell ref="A21:C21"/>
    <mergeCell ref="A22:C22"/>
    <mergeCell ref="A8:G8"/>
    <mergeCell ref="A9:C9"/>
    <mergeCell ref="A13:C13"/>
    <mergeCell ref="A14:C14"/>
    <mergeCell ref="A15:C15"/>
    <mergeCell ref="A16:G16"/>
    <mergeCell ref="A1:G1"/>
    <mergeCell ref="A2:B2"/>
    <mergeCell ref="A3:B3"/>
    <mergeCell ref="A4:B4"/>
    <mergeCell ref="A6:C7"/>
    <mergeCell ref="D6:D7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80"/>
  <sheetViews>
    <sheetView tabSelected="1" topLeftCell="A34" zoomScaleNormal="100" workbookViewId="0">
      <selection activeCell="H5" sqref="H5"/>
    </sheetView>
  </sheetViews>
  <sheetFormatPr defaultRowHeight="12.75" x14ac:dyDescent="0.2"/>
  <cols>
    <col min="1" max="1" width="10" style="83" customWidth="1"/>
    <col min="2" max="2" width="9.140625" style="83"/>
    <col min="3" max="3" width="44" style="83" customWidth="1"/>
    <col min="4" max="4" width="12" style="163" bestFit="1" customWidth="1"/>
    <col min="5" max="5" width="11.42578125" style="6" bestFit="1" customWidth="1"/>
    <col min="6" max="6" width="11.28515625" style="6" customWidth="1"/>
    <col min="7" max="7" width="9.140625" style="1" customWidth="1"/>
    <col min="8" max="8" width="11.42578125" style="1" customWidth="1"/>
    <col min="9" max="14" width="9.140625" style="1" customWidth="1"/>
    <col min="15" max="16384" width="9.140625" style="1"/>
  </cols>
  <sheetData>
    <row r="1" spans="1:8" ht="55.5" customHeight="1" x14ac:dyDescent="0.2">
      <c r="A1" s="177" t="s">
        <v>78</v>
      </c>
      <c r="B1" s="177"/>
      <c r="C1" s="177"/>
      <c r="D1" s="177"/>
      <c r="E1" s="177"/>
      <c r="F1" s="177"/>
    </row>
    <row r="2" spans="1:8" x14ac:dyDescent="0.2">
      <c r="A2" s="8"/>
      <c r="B2" s="2"/>
      <c r="C2" s="9"/>
      <c r="D2" s="7"/>
    </row>
    <row r="3" spans="1:8" ht="31.5" x14ac:dyDescent="0.2">
      <c r="A3" s="292" t="s">
        <v>39</v>
      </c>
      <c r="B3" s="292"/>
      <c r="C3" s="292"/>
      <c r="D3" s="164" t="s">
        <v>42</v>
      </c>
      <c r="E3" s="164" t="s">
        <v>43</v>
      </c>
      <c r="F3" s="172" t="s">
        <v>40</v>
      </c>
    </row>
    <row r="4" spans="1:8" ht="21" customHeight="1" x14ac:dyDescent="0.2">
      <c r="A4" s="292"/>
      <c r="B4" s="292"/>
      <c r="C4" s="292"/>
      <c r="D4" s="133">
        <v>91614.299999999988</v>
      </c>
      <c r="E4" s="133">
        <v>73588.850000000006</v>
      </c>
      <c r="F4" s="133">
        <v>18025.44999999999</v>
      </c>
    </row>
    <row r="5" spans="1:8" ht="12.75" customHeight="1" x14ac:dyDescent="0.2">
      <c r="A5" s="182" t="s">
        <v>11</v>
      </c>
      <c r="B5" s="183"/>
      <c r="C5" s="183"/>
      <c r="D5" s="183"/>
      <c r="E5" s="183"/>
      <c r="F5" s="184"/>
    </row>
    <row r="6" spans="1:8" ht="28.5" customHeight="1" x14ac:dyDescent="0.2">
      <c r="A6" s="290" t="s">
        <v>59</v>
      </c>
      <c r="B6" s="290"/>
      <c r="C6" s="291"/>
      <c r="D6" s="123">
        <v>65317.45</v>
      </c>
      <c r="E6" s="123">
        <v>52387.97</v>
      </c>
      <c r="F6" s="162">
        <v>12929.479999999994</v>
      </c>
    </row>
    <row r="7" spans="1:8" ht="27.75" customHeight="1" x14ac:dyDescent="0.2">
      <c r="A7" s="219" t="s">
        <v>3</v>
      </c>
      <c r="B7" s="220"/>
      <c r="C7" s="221"/>
      <c r="D7" s="162">
        <v>0</v>
      </c>
      <c r="E7" s="162">
        <v>0</v>
      </c>
      <c r="F7" s="162">
        <v>0</v>
      </c>
      <c r="H7" s="173"/>
    </row>
    <row r="8" spans="1:8" ht="12.75" customHeight="1" x14ac:dyDescent="0.2">
      <c r="A8" s="193" t="s">
        <v>4</v>
      </c>
      <c r="B8" s="193"/>
      <c r="C8" s="194"/>
      <c r="D8" s="133">
        <v>65317.45</v>
      </c>
      <c r="E8" s="133">
        <v>52387.97</v>
      </c>
      <c r="F8" s="165">
        <v>12929.479999999994</v>
      </c>
    </row>
    <row r="9" spans="1:8" ht="12.75" customHeight="1" x14ac:dyDescent="0.2">
      <c r="A9" s="195" t="s">
        <v>5</v>
      </c>
      <c r="B9" s="196"/>
      <c r="C9" s="196"/>
      <c r="D9" s="196"/>
      <c r="E9" s="196"/>
      <c r="F9" s="197"/>
    </row>
    <row r="10" spans="1:8" ht="25.5" customHeight="1" x14ac:dyDescent="0.2">
      <c r="A10" s="288" t="s">
        <v>6</v>
      </c>
      <c r="B10" s="288"/>
      <c r="C10" s="289"/>
      <c r="D10" s="123">
        <v>26296.85</v>
      </c>
      <c r="E10" s="123">
        <v>21200.880000000001</v>
      </c>
      <c r="F10" s="162">
        <v>5095.9699999999975</v>
      </c>
    </row>
    <row r="11" spans="1:8" ht="27" customHeight="1" x14ac:dyDescent="0.2">
      <c r="A11" s="219" t="s">
        <v>7</v>
      </c>
      <c r="B11" s="220"/>
      <c r="C11" s="220"/>
      <c r="D11" s="123">
        <v>0</v>
      </c>
      <c r="E11" s="123">
        <v>0</v>
      </c>
      <c r="F11" s="162">
        <v>0</v>
      </c>
      <c r="H11" s="6"/>
    </row>
    <row r="12" spans="1:8" ht="12.75" customHeight="1" x14ac:dyDescent="0.2">
      <c r="A12" s="193" t="s">
        <v>8</v>
      </c>
      <c r="B12" s="193"/>
      <c r="C12" s="193"/>
      <c r="D12" s="133">
        <v>26296.85</v>
      </c>
      <c r="E12" s="133">
        <v>21200.880000000001</v>
      </c>
      <c r="F12" s="165">
        <v>5095.9699999999975</v>
      </c>
      <c r="H12" s="25"/>
    </row>
    <row r="13" spans="1:8" ht="13.5" x14ac:dyDescent="0.2">
      <c r="A13" s="195" t="s">
        <v>67</v>
      </c>
      <c r="B13" s="196"/>
      <c r="C13" s="196"/>
      <c r="D13" s="196"/>
      <c r="E13" s="196"/>
      <c r="F13" s="197"/>
    </row>
    <row r="14" spans="1:8" ht="29.25" customHeight="1" x14ac:dyDescent="0.2">
      <c r="A14" s="222" t="s">
        <v>46</v>
      </c>
      <c r="B14" s="222"/>
      <c r="C14" s="222"/>
      <c r="D14" s="123">
        <v>0</v>
      </c>
      <c r="E14" s="123">
        <v>0</v>
      </c>
      <c r="F14" s="162">
        <v>0</v>
      </c>
      <c r="H14" s="25"/>
    </row>
    <row r="15" spans="1:8" x14ac:dyDescent="0.2">
      <c r="A15" s="219" t="s">
        <v>47</v>
      </c>
      <c r="B15" s="220"/>
      <c r="C15" s="221"/>
      <c r="D15" s="123">
        <v>0</v>
      </c>
      <c r="E15" s="123">
        <v>0</v>
      </c>
      <c r="F15" s="162">
        <v>0</v>
      </c>
      <c r="H15" s="25"/>
    </row>
    <row r="16" spans="1:8" x14ac:dyDescent="0.2">
      <c r="A16" s="204" t="s">
        <v>68</v>
      </c>
      <c r="B16" s="204"/>
      <c r="C16" s="204"/>
      <c r="D16" s="133">
        <v>0</v>
      </c>
      <c r="E16" s="133">
        <v>0</v>
      </c>
      <c r="F16" s="165">
        <v>0</v>
      </c>
    </row>
    <row r="17" spans="1:6" ht="12.75" customHeight="1" x14ac:dyDescent="0.2">
      <c r="A17" s="28"/>
      <c r="B17" s="28"/>
      <c r="C17" s="28"/>
      <c r="D17" s="131"/>
      <c r="E17" s="131"/>
      <c r="F17" s="123"/>
    </row>
    <row r="18" spans="1:6" ht="12.75" customHeight="1" x14ac:dyDescent="0.2">
      <c r="A18" s="280" t="s">
        <v>38</v>
      </c>
      <c r="B18" s="281"/>
      <c r="C18" s="281"/>
      <c r="D18" s="133">
        <v>0</v>
      </c>
      <c r="E18" s="133">
        <v>0</v>
      </c>
      <c r="F18" s="133">
        <v>0</v>
      </c>
    </row>
    <row r="19" spans="1:6" ht="12.75" customHeight="1" x14ac:dyDescent="0.2">
      <c r="A19" s="204" t="s">
        <v>9</v>
      </c>
      <c r="B19" s="204"/>
      <c r="C19" s="204"/>
      <c r="D19" s="123">
        <v>0</v>
      </c>
      <c r="E19" s="123">
        <v>0</v>
      </c>
      <c r="F19" s="123">
        <v>0</v>
      </c>
    </row>
    <row r="20" spans="1:6" ht="12.75" customHeight="1" x14ac:dyDescent="0.2">
      <c r="A20" s="204" t="s">
        <v>10</v>
      </c>
      <c r="B20" s="204"/>
      <c r="C20" s="204"/>
      <c r="D20" s="123">
        <v>0</v>
      </c>
      <c r="E20" s="123">
        <v>0</v>
      </c>
      <c r="F20" s="123">
        <v>0</v>
      </c>
    </row>
    <row r="21" spans="1:6" ht="12.75" customHeight="1" x14ac:dyDescent="0.2">
      <c r="A21" s="174"/>
      <c r="B21" s="174"/>
      <c r="C21" s="174"/>
      <c r="D21" s="161"/>
      <c r="E21" s="161"/>
    </row>
    <row r="22" spans="1:6" s="39" customFormat="1" x14ac:dyDescent="0.2">
      <c r="A22" s="282" t="s">
        <v>48</v>
      </c>
      <c r="B22" s="283"/>
      <c r="C22" s="284"/>
      <c r="D22" s="294">
        <v>73342.925999999992</v>
      </c>
      <c r="E22" s="38"/>
      <c r="F22" s="38"/>
    </row>
    <row r="23" spans="1:6" s="39" customFormat="1" x14ac:dyDescent="0.2">
      <c r="A23" s="285"/>
      <c r="B23" s="286"/>
      <c r="C23" s="287"/>
      <c r="D23" s="294"/>
      <c r="E23" s="38"/>
      <c r="F23" s="38"/>
    </row>
    <row r="24" spans="1:6" s="39" customFormat="1" ht="15" x14ac:dyDescent="0.2">
      <c r="A24" s="217" t="s">
        <v>11</v>
      </c>
      <c r="B24" s="217"/>
      <c r="C24" s="217"/>
      <c r="D24" s="217"/>
      <c r="E24" s="38"/>
      <c r="F24" s="38"/>
    </row>
    <row r="25" spans="1:6" s="39" customFormat="1" ht="24.75" customHeight="1" x14ac:dyDescent="0.2">
      <c r="A25" s="193" t="s">
        <v>12</v>
      </c>
      <c r="B25" s="193"/>
      <c r="C25" s="193"/>
      <c r="D25" s="165"/>
      <c r="E25" s="38"/>
      <c r="F25" s="38"/>
    </row>
    <row r="26" spans="1:6" s="39" customFormat="1" ht="45.75" customHeight="1" x14ac:dyDescent="0.2">
      <c r="A26" s="219" t="s">
        <v>55</v>
      </c>
      <c r="B26" s="220"/>
      <c r="C26" s="221"/>
      <c r="D26" s="123">
        <v>48253.618000000002</v>
      </c>
      <c r="E26" s="38"/>
      <c r="F26" s="38"/>
    </row>
    <row r="27" spans="1:6" s="39" customFormat="1" ht="12.75" customHeight="1" x14ac:dyDescent="0.2">
      <c r="A27" s="219" t="s">
        <v>49</v>
      </c>
      <c r="B27" s="220"/>
      <c r="C27" s="221"/>
      <c r="D27" s="123"/>
      <c r="E27" s="38"/>
    </row>
    <row r="28" spans="1:6" s="39" customFormat="1" ht="25.5" customHeight="1" x14ac:dyDescent="0.2">
      <c r="A28" s="193" t="s">
        <v>13</v>
      </c>
      <c r="B28" s="193"/>
      <c r="C28" s="193"/>
      <c r="D28" s="133"/>
      <c r="E28" s="38"/>
      <c r="F28" s="38"/>
    </row>
    <row r="29" spans="1:6" s="39" customFormat="1" x14ac:dyDescent="0.2">
      <c r="A29" s="219" t="s">
        <v>50</v>
      </c>
      <c r="B29" s="220"/>
      <c r="C29" s="221"/>
      <c r="D29" s="123">
        <v>0</v>
      </c>
      <c r="E29" s="38"/>
      <c r="F29" s="38"/>
    </row>
    <row r="30" spans="1:6" s="39" customFormat="1" x14ac:dyDescent="0.2">
      <c r="A30" s="219" t="s">
        <v>51</v>
      </c>
      <c r="B30" s="220"/>
      <c r="C30" s="221"/>
      <c r="D30" s="123">
        <v>7658.14</v>
      </c>
      <c r="E30" s="38"/>
      <c r="F30" s="38"/>
    </row>
    <row r="31" spans="1:6" s="39" customFormat="1" x14ac:dyDescent="0.2">
      <c r="A31" s="222" t="s">
        <v>14</v>
      </c>
      <c r="B31" s="222"/>
      <c r="C31" s="222"/>
      <c r="D31" s="123">
        <v>2178.8959999999997</v>
      </c>
      <c r="E31" s="38"/>
      <c r="F31" s="38"/>
    </row>
    <row r="32" spans="1:6" s="39" customFormat="1" x14ac:dyDescent="0.2">
      <c r="A32" s="222" t="s">
        <v>61</v>
      </c>
      <c r="B32" s="222"/>
      <c r="C32" s="222"/>
      <c r="D32" s="123">
        <v>0</v>
      </c>
      <c r="E32" s="38"/>
      <c r="F32" s="38"/>
    </row>
    <row r="33" spans="1:7" s="39" customFormat="1" ht="12.75" customHeight="1" x14ac:dyDescent="0.2">
      <c r="A33" s="194" t="s">
        <v>17</v>
      </c>
      <c r="B33" s="272"/>
      <c r="C33" s="273"/>
      <c r="D33" s="133">
        <v>58090.654000000002</v>
      </c>
      <c r="E33" s="38"/>
      <c r="F33" s="38"/>
    </row>
    <row r="34" spans="1:7" s="39" customFormat="1" x14ac:dyDescent="0.2">
      <c r="A34" s="222" t="s">
        <v>41</v>
      </c>
      <c r="B34" s="222"/>
      <c r="C34" s="222"/>
      <c r="D34" s="123">
        <v>9374.32</v>
      </c>
      <c r="E34" s="38"/>
      <c r="F34" s="38"/>
    </row>
    <row r="35" spans="1:7" s="39" customFormat="1" x14ac:dyDescent="0.2">
      <c r="A35" s="219" t="s">
        <v>15</v>
      </c>
      <c r="B35" s="220"/>
      <c r="C35" s="221"/>
      <c r="D35" s="123">
        <v>1368.144</v>
      </c>
      <c r="E35" s="38"/>
      <c r="F35" s="38"/>
      <c r="G35" s="46"/>
    </row>
    <row r="36" spans="1:7" s="39" customFormat="1" ht="40.5" customHeight="1" x14ac:dyDescent="0.2">
      <c r="A36" s="219" t="s">
        <v>16</v>
      </c>
      <c r="B36" s="220"/>
      <c r="C36" s="221"/>
      <c r="D36" s="123">
        <v>1064.1119999999999</v>
      </c>
      <c r="E36" s="38"/>
      <c r="F36" s="38"/>
    </row>
    <row r="37" spans="1:7" x14ac:dyDescent="0.2">
      <c r="A37" s="193" t="s">
        <v>18</v>
      </c>
      <c r="B37" s="193"/>
      <c r="C37" s="193"/>
      <c r="D37" s="133">
        <v>69897.23</v>
      </c>
    </row>
    <row r="38" spans="1:7" ht="15" x14ac:dyDescent="0.2">
      <c r="A38" s="217" t="s">
        <v>5</v>
      </c>
      <c r="B38" s="217"/>
      <c r="C38" s="217"/>
      <c r="D38" s="217"/>
    </row>
    <row r="39" spans="1:7" ht="28.5" customHeight="1" x14ac:dyDescent="0.2">
      <c r="A39" s="222" t="s">
        <v>19</v>
      </c>
      <c r="B39" s="222"/>
      <c r="C39" s="222"/>
      <c r="D39" s="123">
        <v>0</v>
      </c>
    </row>
    <row r="40" spans="1:7" x14ac:dyDescent="0.2">
      <c r="A40" s="222" t="s">
        <v>41</v>
      </c>
      <c r="B40" s="222"/>
      <c r="C40" s="222"/>
      <c r="D40" s="123">
        <v>3445.6959999999999</v>
      </c>
    </row>
    <row r="41" spans="1:7" x14ac:dyDescent="0.2">
      <c r="A41" s="193" t="s">
        <v>20</v>
      </c>
      <c r="B41" s="193"/>
      <c r="C41" s="193"/>
      <c r="D41" s="133">
        <v>3445.6959999999999</v>
      </c>
    </row>
    <row r="42" spans="1:7" ht="14.25" customHeight="1" x14ac:dyDescent="0.25">
      <c r="A42" s="269" t="s">
        <v>21</v>
      </c>
      <c r="B42" s="270"/>
      <c r="C42" s="270"/>
      <c r="D42" s="271"/>
    </row>
    <row r="43" spans="1:7" ht="51" customHeight="1" x14ac:dyDescent="0.2">
      <c r="A43" s="219" t="s">
        <v>22</v>
      </c>
      <c r="B43" s="220"/>
      <c r="C43" s="221"/>
      <c r="D43" s="123">
        <v>0</v>
      </c>
    </row>
    <row r="44" spans="1:7" ht="12.75" customHeight="1" x14ac:dyDescent="0.2">
      <c r="A44" s="187" t="s">
        <v>23</v>
      </c>
      <c r="B44" s="188"/>
      <c r="C44" s="189"/>
      <c r="D44" s="123">
        <v>0</v>
      </c>
    </row>
    <row r="45" spans="1:7" ht="12.75" customHeight="1" x14ac:dyDescent="0.2">
      <c r="A45" s="222" t="s">
        <v>24</v>
      </c>
      <c r="B45" s="222"/>
      <c r="C45" s="222"/>
      <c r="D45" s="123">
        <v>0</v>
      </c>
    </row>
    <row r="46" spans="1:7" ht="12.75" customHeight="1" x14ac:dyDescent="0.2">
      <c r="A46" s="193" t="s">
        <v>25</v>
      </c>
      <c r="B46" s="193"/>
      <c r="C46" s="193"/>
      <c r="D46" s="133">
        <v>0</v>
      </c>
    </row>
    <row r="47" spans="1:7" ht="15" x14ac:dyDescent="0.25">
      <c r="A47" s="269" t="s">
        <v>26</v>
      </c>
      <c r="B47" s="270"/>
      <c r="C47" s="270"/>
      <c r="D47" s="271"/>
    </row>
    <row r="48" spans="1:7" ht="12.75" customHeight="1" x14ac:dyDescent="0.2">
      <c r="A48" s="219" t="s">
        <v>24</v>
      </c>
      <c r="B48" s="220"/>
      <c r="C48" s="221"/>
      <c r="D48" s="123">
        <v>0</v>
      </c>
    </row>
    <row r="49" spans="1:6" x14ac:dyDescent="0.2">
      <c r="A49" s="219" t="s">
        <v>27</v>
      </c>
      <c r="B49" s="220"/>
      <c r="C49" s="221"/>
      <c r="D49" s="123">
        <v>0</v>
      </c>
    </row>
    <row r="50" spans="1:6" ht="12.75" customHeight="1" x14ac:dyDescent="0.2">
      <c r="A50" s="219" t="s">
        <v>54</v>
      </c>
      <c r="B50" s="220"/>
      <c r="C50" s="221"/>
      <c r="D50" s="123">
        <v>0</v>
      </c>
    </row>
    <row r="51" spans="1:6" ht="12.75" customHeight="1" x14ac:dyDescent="0.2">
      <c r="A51" s="194" t="s">
        <v>28</v>
      </c>
      <c r="B51" s="272"/>
      <c r="C51" s="273"/>
      <c r="D51" s="133">
        <v>0</v>
      </c>
    </row>
    <row r="52" spans="1:6" ht="15" x14ac:dyDescent="0.25">
      <c r="A52" s="269" t="s">
        <v>29</v>
      </c>
      <c r="B52" s="270"/>
      <c r="C52" s="270"/>
      <c r="D52" s="271"/>
    </row>
    <row r="53" spans="1:6" ht="12.75" customHeight="1" x14ac:dyDescent="0.2">
      <c r="A53" s="219" t="s">
        <v>24</v>
      </c>
      <c r="B53" s="220"/>
      <c r="C53" s="221"/>
      <c r="D53" s="123">
        <v>0</v>
      </c>
    </row>
    <row r="54" spans="1:6" x14ac:dyDescent="0.2">
      <c r="A54" s="219" t="s">
        <v>27</v>
      </c>
      <c r="B54" s="220"/>
      <c r="C54" s="221"/>
      <c r="D54" s="123">
        <v>0</v>
      </c>
    </row>
    <row r="55" spans="1:6" ht="12.75" customHeight="1" x14ac:dyDescent="0.2">
      <c r="A55" s="219" t="s">
        <v>54</v>
      </c>
      <c r="B55" s="220"/>
      <c r="C55" s="221"/>
      <c r="D55" s="123">
        <v>0</v>
      </c>
    </row>
    <row r="56" spans="1:6" ht="12.75" customHeight="1" x14ac:dyDescent="0.2">
      <c r="A56" s="194" t="s">
        <v>30</v>
      </c>
      <c r="B56" s="272"/>
      <c r="C56" s="273"/>
      <c r="D56" s="133">
        <v>0</v>
      </c>
    </row>
    <row r="57" spans="1:6" x14ac:dyDescent="0.2">
      <c r="B57" s="166"/>
      <c r="C57" s="166"/>
    </row>
    <row r="58" spans="1:6" ht="19.5" customHeight="1" x14ac:dyDescent="0.2">
      <c r="A58" s="277" t="s">
        <v>31</v>
      </c>
      <c r="B58" s="278"/>
      <c r="C58" s="278"/>
      <c r="D58" s="279"/>
    </row>
    <row r="59" spans="1:6" x14ac:dyDescent="0.2">
      <c r="A59" s="274" t="s">
        <v>62</v>
      </c>
      <c r="B59" s="275"/>
      <c r="C59" s="276"/>
      <c r="D59" s="165">
        <v>-17509.259999999995</v>
      </c>
    </row>
    <row r="60" spans="1:6" x14ac:dyDescent="0.2">
      <c r="A60" s="274" t="s">
        <v>63</v>
      </c>
      <c r="B60" s="275"/>
      <c r="C60" s="276"/>
      <c r="D60" s="165">
        <v>17755.184000000001</v>
      </c>
    </row>
    <row r="61" spans="1:6" x14ac:dyDescent="0.2">
      <c r="A61" s="268" t="s">
        <v>64</v>
      </c>
      <c r="B61" s="268"/>
      <c r="C61" s="268"/>
      <c r="D61" s="165">
        <v>0</v>
      </c>
      <c r="F61" s="175"/>
    </row>
    <row r="62" spans="1:6" x14ac:dyDescent="0.2">
      <c r="A62" s="268" t="s">
        <v>65</v>
      </c>
      <c r="B62" s="268"/>
      <c r="C62" s="268"/>
      <c r="D62" s="165">
        <v>0</v>
      </c>
      <c r="F62" s="175"/>
    </row>
    <row r="63" spans="1:6" x14ac:dyDescent="0.2">
      <c r="A63" s="268" t="s">
        <v>66</v>
      </c>
      <c r="B63" s="268"/>
      <c r="C63" s="268"/>
      <c r="D63" s="165">
        <v>0</v>
      </c>
    </row>
    <row r="64" spans="1:6" ht="33.75" customHeight="1" x14ac:dyDescent="0.2">
      <c r="A64" s="274" t="s">
        <v>77</v>
      </c>
      <c r="B64" s="275"/>
      <c r="C64" s="276"/>
      <c r="D64" s="165">
        <v>0</v>
      </c>
    </row>
    <row r="65" spans="1:5" ht="34.5" customHeight="1" x14ac:dyDescent="0.2">
      <c r="A65" s="274" t="s">
        <v>76</v>
      </c>
      <c r="B65" s="275"/>
      <c r="C65" s="276"/>
      <c r="D65" s="165">
        <v>245.92400000000634</v>
      </c>
      <c r="E65" s="80"/>
    </row>
    <row r="66" spans="1:5" x14ac:dyDescent="0.2">
      <c r="A66" s="176"/>
      <c r="B66" s="176"/>
      <c r="C66" s="176"/>
      <c r="D66" s="161"/>
      <c r="E66" s="80"/>
    </row>
    <row r="67" spans="1:5" x14ac:dyDescent="0.2">
      <c r="A67" s="176"/>
      <c r="B67" s="176"/>
      <c r="C67" s="176"/>
      <c r="D67" s="161"/>
      <c r="E67" s="80"/>
    </row>
    <row r="68" spans="1:5" x14ac:dyDescent="0.2">
      <c r="A68" s="83" t="s">
        <v>52</v>
      </c>
      <c r="D68" s="117" t="s">
        <v>53</v>
      </c>
    </row>
    <row r="69" spans="1:5" x14ac:dyDescent="0.2">
      <c r="D69" s="117"/>
    </row>
    <row r="70" spans="1:5" x14ac:dyDescent="0.2">
      <c r="A70" s="86"/>
      <c r="B70" s="86"/>
      <c r="C70" s="86"/>
      <c r="D70" s="117"/>
    </row>
    <row r="71" spans="1:5" x14ac:dyDescent="0.2">
      <c r="A71" s="83" t="s">
        <v>32</v>
      </c>
      <c r="D71" s="167" t="s">
        <v>35</v>
      </c>
    </row>
    <row r="72" spans="1:5" x14ac:dyDescent="0.2">
      <c r="D72" s="167"/>
    </row>
    <row r="74" spans="1:5" hidden="1" x14ac:dyDescent="0.2">
      <c r="B74" s="168"/>
      <c r="C74" s="169" t="s">
        <v>34</v>
      </c>
      <c r="D74" s="170"/>
    </row>
    <row r="75" spans="1:5" ht="26.25" hidden="1" customHeight="1" x14ac:dyDescent="0.2">
      <c r="A75" s="293" t="s">
        <v>37</v>
      </c>
      <c r="B75" s="293"/>
      <c r="C75" s="293"/>
      <c r="D75" s="293"/>
      <c r="E75" s="38"/>
    </row>
    <row r="76" spans="1:5" hidden="1" x14ac:dyDescent="0.2">
      <c r="A76" s="168" t="s">
        <v>33</v>
      </c>
      <c r="B76" s="168"/>
      <c r="C76" s="168"/>
      <c r="D76" s="171">
        <v>-28642.57</v>
      </c>
    </row>
    <row r="77" spans="1:5" hidden="1" x14ac:dyDescent="0.2">
      <c r="B77" s="168"/>
      <c r="C77" s="168"/>
      <c r="D77" s="170"/>
    </row>
    <row r="78" spans="1:5" hidden="1" x14ac:dyDescent="0.2">
      <c r="A78" s="83" t="s">
        <v>36</v>
      </c>
      <c r="D78" s="170"/>
    </row>
    <row r="79" spans="1:5" hidden="1" x14ac:dyDescent="0.2">
      <c r="A79" s="83" t="s">
        <v>56</v>
      </c>
      <c r="D79" s="170"/>
    </row>
    <row r="80" spans="1:5" ht="14.25" hidden="1" customHeight="1" x14ac:dyDescent="0.2">
      <c r="A80" s="92"/>
      <c r="B80" s="93"/>
      <c r="C80" s="93"/>
      <c r="D80" s="85"/>
    </row>
  </sheetData>
  <mergeCells count="61">
    <mergeCell ref="A64:C64"/>
    <mergeCell ref="A65:C65"/>
    <mergeCell ref="A75:D75"/>
    <mergeCell ref="D22:D23"/>
    <mergeCell ref="A24:D24"/>
    <mergeCell ref="A36:C36"/>
    <mergeCell ref="A38:D38"/>
    <mergeCell ref="A40:C40"/>
    <mergeCell ref="A42:D42"/>
    <mergeCell ref="A29:C29"/>
    <mergeCell ref="A5:F5"/>
    <mergeCell ref="A6:C6"/>
    <mergeCell ref="A7:C7"/>
    <mergeCell ref="A8:C8"/>
    <mergeCell ref="A9:F9"/>
    <mergeCell ref="A1:F1"/>
    <mergeCell ref="A3:C4"/>
    <mergeCell ref="A10:C10"/>
    <mergeCell ref="A11:C11"/>
    <mergeCell ref="A14:C14"/>
    <mergeCell ref="A15:C15"/>
    <mergeCell ref="A12:C12"/>
    <mergeCell ref="A13:F13"/>
    <mergeCell ref="A16:C16"/>
    <mergeCell ref="A25:C25"/>
    <mergeCell ref="A26:C26"/>
    <mergeCell ref="A27:C27"/>
    <mergeCell ref="A28:C28"/>
    <mergeCell ref="A19:C19"/>
    <mergeCell ref="A30:C30"/>
    <mergeCell ref="A31:C31"/>
    <mergeCell ref="A32:C32"/>
    <mergeCell ref="A33:C33"/>
    <mergeCell ref="A18:C18"/>
    <mergeCell ref="A20:C20"/>
    <mergeCell ref="A22:C23"/>
    <mergeCell ref="A34:C34"/>
    <mergeCell ref="A35:C35"/>
    <mergeCell ref="A37:C37"/>
    <mergeCell ref="A39:C39"/>
    <mergeCell ref="A51:C51"/>
    <mergeCell ref="A41:C41"/>
    <mergeCell ref="A43:C43"/>
    <mergeCell ref="A44:C44"/>
    <mergeCell ref="A45:C45"/>
    <mergeCell ref="A47:D47"/>
    <mergeCell ref="A50:C50"/>
    <mergeCell ref="A59:C59"/>
    <mergeCell ref="A60:C60"/>
    <mergeCell ref="A61:C61"/>
    <mergeCell ref="A46:C46"/>
    <mergeCell ref="A48:C48"/>
    <mergeCell ref="A49:C49"/>
    <mergeCell ref="A58:D58"/>
    <mergeCell ref="A62:C62"/>
    <mergeCell ref="A63:C63"/>
    <mergeCell ref="A53:C53"/>
    <mergeCell ref="A54:C54"/>
    <mergeCell ref="A52:D52"/>
    <mergeCell ref="A55:C55"/>
    <mergeCell ref="A56:C56"/>
  </mergeCells>
  <pageMargins left="0.31496062992125984" right="0.11811023622047245" top="0.39370078740157483" bottom="0.15748031496062992" header="0.31496062992125984" footer="0.31496062992125984"/>
  <pageSetup paperSize="9" scale="84" orientation="portrait" r:id="rId1"/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ОБЩАЯ 2019г.</vt:lpstr>
      <vt:lpstr>2019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2020-03-23T10:56:10Z</dcterms:modified>
</cp:coreProperties>
</file>