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8D4C639-EBEC-488E-8CA0-119EAFC9F7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01.09." sheetId="6" r:id="rId1"/>
    <sheet name="2023 01.09. таня 20.12.2023" sheetId="7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7" l="1"/>
  <c r="E58" i="7"/>
  <c r="E57" i="7" s="1"/>
  <c r="E53" i="7"/>
  <c r="E52" i="7" s="1"/>
  <c r="D40" i="7"/>
  <c r="I36" i="7"/>
  <c r="E35" i="7"/>
  <c r="G27" i="7"/>
  <c r="G26" i="7"/>
  <c r="G25" i="7" s="1"/>
  <c r="F25" i="7"/>
  <c r="E25" i="7"/>
  <c r="E22" i="7"/>
  <c r="G21" i="7"/>
  <c r="E18" i="7"/>
  <c r="G17" i="7"/>
  <c r="I14" i="7"/>
  <c r="H22" i="7" s="1"/>
  <c r="F22" i="7" s="1"/>
  <c r="F23" i="7" s="1"/>
  <c r="E14" i="7"/>
  <c r="G13" i="7"/>
  <c r="G12" i="7"/>
  <c r="G11" i="7"/>
  <c r="L10" i="7"/>
  <c r="K10" i="7"/>
  <c r="G10" i="7"/>
  <c r="L9" i="7"/>
  <c r="K9" i="7"/>
  <c r="F9" i="7"/>
  <c r="E9" i="7"/>
  <c r="L8" i="7"/>
  <c r="K8" i="7"/>
  <c r="E2" i="7"/>
  <c r="J40" i="7" s="1"/>
  <c r="D2" i="7"/>
  <c r="C2" i="7"/>
  <c r="H37" i="7" s="1"/>
  <c r="G9" i="7" l="1"/>
  <c r="E39" i="7"/>
  <c r="E41" i="7" s="1"/>
  <c r="E54" i="7"/>
  <c r="E55" i="7" s="1"/>
  <c r="E65" i="7" s="1"/>
  <c r="G22" i="7"/>
  <c r="G18" i="7"/>
  <c r="G19" i="7" s="1"/>
  <c r="E59" i="7"/>
  <c r="E60" i="7"/>
  <c r="E66" i="7" s="1"/>
  <c r="H18" i="7"/>
  <c r="F18" i="7" s="1"/>
  <c r="E15" i="7"/>
  <c r="E19" i="7"/>
  <c r="E23" i="7"/>
  <c r="I32" i="7"/>
  <c r="E37" i="7"/>
  <c r="E44" i="7"/>
  <c r="E45" i="7" s="1"/>
  <c r="I33" i="7"/>
  <c r="G23" i="7" l="1"/>
  <c r="E49" i="7"/>
  <c r="E50" i="7" s="1"/>
  <c r="E67" i="7" s="1"/>
  <c r="E7" i="7"/>
  <c r="F19" i="7"/>
  <c r="E64" i="7" s="1"/>
  <c r="F14" i="7"/>
  <c r="G14" i="7" l="1"/>
  <c r="G15" i="7" s="1"/>
  <c r="F15" i="7"/>
  <c r="F7" i="7" s="1"/>
  <c r="E29" i="7"/>
  <c r="G7" i="7" l="1"/>
  <c r="E63" i="7"/>
  <c r="E69" i="7" l="1"/>
  <c r="J39" i="7"/>
</calcChain>
</file>

<file path=xl/sharedStrings.xml><?xml version="1.0" encoding="utf-8"?>
<sst xmlns="http://schemas.openxmlformats.org/spreadsheetml/2006/main" count="130" uniqueCount="77">
  <si>
    <t>Площадь , всего кв.м.</t>
  </si>
  <si>
    <t>Площадь , жилая</t>
  </si>
  <si>
    <t>Площадь , нежилая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</si>
  <si>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</si>
  <si>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</si>
  <si>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</si>
  <si>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</si>
  <si>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</si>
  <si>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</si>
  <si>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Содержание жилья</t>
  </si>
  <si>
    <t>Содержание лифтового оборудования</t>
  </si>
  <si>
    <t>Содержание газового оборудования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</si>
  <si>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</si>
  <si>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</si>
  <si>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</si>
  <si>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</si>
  <si>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</si>
  <si>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</si>
  <si>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</si>
  <si>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</si>
  <si>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</si>
  <si>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</si>
  <si>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</si>
  <si>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</si>
  <si>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</si>
  <si>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</si>
  <si>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</si>
  <si>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</si>
  <si>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акт+дезинсекция</t>
  </si>
  <si>
    <t>дизинсекцию удаляем из доходов если +</t>
  </si>
  <si>
    <t>*очистка кровли от снега</t>
  </si>
  <si>
    <t>факт</t>
  </si>
  <si>
    <t>остатки в итог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</si>
  <si>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</si>
  <si>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</si>
  <si>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>на ноль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</si>
  <si>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</si>
  <si>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</si>
  <si>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списываем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</si>
  <si>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</si>
  <si>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</si>
  <si>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</si>
  <si>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</si>
  <si>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</si>
  <si>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</si>
  <si>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</si>
  <si>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</si>
  <si>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</si>
  <si>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</si>
  <si>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</si>
  <si>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</si>
  <si>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</si>
  <si>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</si>
  <si>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</si>
  <si>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</si>
  <si>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</si>
  <si>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</si>
  <si>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</si>
  <si>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</si>
  <si>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</si>
  <si>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ТКО</t>
  </si>
  <si>
    <t xml:space="preserve"> *ТКО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</si>
  <si>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Чернышевского, 17</t>
    </r>
    <r>
      <rPr>
        <b/>
        <sz val="11"/>
        <rFont val="Times New Roman"/>
        <family val="1"/>
        <charset val="204"/>
      </rPr>
      <t xml:space="preserve">
с 01.01.2023 по 01.09.2023</t>
    </r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</si>
  <si>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</si>
  <si>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</si>
  <si>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</si>
  <si>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</si>
  <si>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</si>
  <si>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</si>
  <si>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01.09.2023г.</t>
  </si>
  <si>
    <t xml:space="preserve">мес пл неж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</si>
  <si>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Чернышевского, 17</t>
    </r>
    <r>
      <rPr>
        <b/>
        <sz val="11"/>
        <rFont val="Times New Roman"/>
        <family val="1"/>
        <charset val="204"/>
      </rPr>
      <t xml:space="preserve">
с 01.01.2023 по 30.08.2023</t>
    </r>
  </si>
  <si>
    <t>этот отчет по сводной сформированной на 20.12.2023 (НЕ РАБОЧИЙ)</t>
  </si>
  <si>
    <t xml:space="preserve"> *за круглосуточное аварийно-диспетчерское обслуживание </t>
  </si>
  <si>
    <t>Остаток по текущему ремонту с учетом содержания, ПУ на 01.01.2023г.</t>
  </si>
  <si>
    <t>ИТОГО остаток по текущему ремонту с учетом содержания,  ПУ на 01.09.2023г.</t>
  </si>
  <si>
    <t xml:space="preserve"> *выполненно по видам работ по статье текущий ремонт: Автоуслуги по вывозу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</si>
</sst>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_-* #,##0.0_р_._-;\-* #,##0.0_р_._-;_-* &quot;-&quot;??_р_._-;_-@_-"/>
    <numFmt numFmtId="169" formatCode="_-* #,##0.000_р_._-;\-* #,##0.000_р_._-;_-* &quot;-&quot;??_р_._-;_-@_-"/>
    <numFmt numFmtId="170" formatCode="_-* #,##0_р_._-;\-* #,##0_р_._-;_-* &quot;-&quot;??_р_._-;_-@_-"/>
    <numFmt numFmtId="171" formatCode="#,##0.00_ ;[Red]\-#,##0.00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9"/>
      <color rgb="FF9900FF"/>
      <name val="Times New Roman"/>
      <family val="1"/>
      <charset val="204"/>
    </font>
    <font>
      <sz val="8"/>
      <color rgb="FF9900FF"/>
      <name val="Times New Roman"/>
      <family val="1"/>
      <charset val="204"/>
    </font>
    <font>
      <sz val="9"/>
      <color rgb="FFFF33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b/>
      <sz val="10"/>
      <color rgb="FF9900FF"/>
      <name val="Times New Roman"/>
      <family val="1"/>
      <charset val="204"/>
    </font>
    <font>
      <b/>
      <sz val="10"/>
      <color rgb="FFFF33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9900CC"/>
      <name val="Times New Roman"/>
      <family val="1"/>
      <charset val="204"/>
    </font>
    <font>
      <b/>
      <i/>
      <sz val="11"/>
      <color rgb="FF800080"/>
      <name val="Times New Roman"/>
      <family val="1"/>
      <charset val="204"/>
    </font>
    <font>
      <sz val="9"/>
      <color rgb="FF800080"/>
      <name val="Times New Roman"/>
      <family val="1"/>
      <charset val="204"/>
    </font>
    <font>
      <b/>
      <i/>
      <sz val="10"/>
      <color rgb="FF800080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b/>
      <i/>
      <sz val="11"/>
      <color rgb="FF00990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b/>
      <sz val="10"/>
      <color rgb="FF800080"/>
      <name val="Times New Roman"/>
      <family val="1"/>
      <charset val="204"/>
    </font>
    <font>
      <sz val="8"/>
      <color rgb="FF800080"/>
      <name val="Times New Roman"/>
      <family val="1"/>
      <charset val="204"/>
    </font>
    <font>
      <b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8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/>
    <xf numFmtId="166" fontId="5" fillId="0" borderId="0" xfId="1" applyNumberFormat="1" applyFont="1" applyFill="1" applyAlignment="1">
      <alignment horizontal="right" vertical="center" wrapText="1"/>
    </xf>
    <xf numFmtId="167" fontId="5" fillId="0" borderId="0" xfId="0" applyNumberFormat="1" applyFont="1" applyAlignment="1">
      <alignment horizontal="center" vertical="center"/>
    </xf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/>
    <xf numFmtId="166" fontId="6" fillId="2" borderId="0" xfId="1" applyNumberFormat="1" applyFont="1" applyFill="1" applyAlignment="1">
      <alignment horizontal="right" vertical="center" wrapText="1"/>
    </xf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7" fontId="5" fillId="0" borderId="0" xfId="0" applyNumberFormat="1" applyFont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0" fontId="5" fillId="5" borderId="1" xfId="1" applyNumberFormat="1" applyFont="1" applyFill="1" applyBorder="1" applyAlignment="1">
      <alignment horizontal="center" vertical="center" wrapText="1"/>
    </xf>
    <xf numFmtId="40" fontId="7" fillId="3" borderId="1" xfId="0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40" fontId="5" fillId="5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6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/>
    <xf numFmtId="165" fontId="11" fillId="0" borderId="0" xfId="0" applyNumberFormat="1" applyFont="1"/>
    <xf numFmtId="0" fontId="11" fillId="0" borderId="0" xfId="0" applyFont="1"/>
    <xf numFmtId="168" fontId="11" fillId="0" borderId="0" xfId="0" applyNumberFormat="1" applyFont="1"/>
    <xf numFmtId="0" fontId="12" fillId="6" borderId="1" xfId="0" applyFont="1" applyFill="1" applyBorder="1" applyAlignment="1">
      <alignment horizontal="center" vertical="center"/>
    </xf>
    <xf numFmtId="40" fontId="12" fillId="0" borderId="1" xfId="1" applyNumberFormat="1" applyFont="1" applyFill="1" applyBorder="1" applyAlignment="1">
      <alignment horizontal="center" vertical="center"/>
    </xf>
    <xf numFmtId="40" fontId="13" fillId="0" borderId="1" xfId="1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0" borderId="0" xfId="0" applyFont="1"/>
    <xf numFmtId="165" fontId="14" fillId="0" borderId="0" xfId="0" applyNumberFormat="1" applyFont="1"/>
    <xf numFmtId="0" fontId="5" fillId="0" borderId="1" xfId="0" applyFont="1" applyBorder="1" applyAlignment="1">
      <alignment horizontal="center" vertical="center"/>
    </xf>
    <xf numFmtId="40" fontId="15" fillId="0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6" fillId="0" borderId="0" xfId="0" applyFont="1"/>
    <xf numFmtId="169" fontId="9" fillId="0" borderId="0" xfId="1" applyNumberFormat="1" applyFont="1" applyFill="1"/>
    <xf numFmtId="164" fontId="12" fillId="0" borderId="1" xfId="0" applyNumberFormat="1" applyFont="1" applyBorder="1" applyAlignment="1">
      <alignment horizontal="center" vertical="center"/>
    </xf>
    <xf numFmtId="170" fontId="14" fillId="6" borderId="0" xfId="0" applyNumberFormat="1" applyFont="1" applyFill="1" applyAlignment="1">
      <alignment horizontal="left" vertical="center"/>
    </xf>
    <xf numFmtId="0" fontId="14" fillId="0" borderId="0" xfId="0" applyFont="1" applyAlignment="1">
      <alignment horizontal="right"/>
    </xf>
    <xf numFmtId="0" fontId="17" fillId="0" borderId="0" xfId="0" applyFont="1"/>
    <xf numFmtId="169" fontId="14" fillId="0" borderId="0" xfId="1" applyNumberFormat="1" applyFont="1" applyFill="1"/>
    <xf numFmtId="40" fontId="14" fillId="0" borderId="0" xfId="0" applyNumberFormat="1" applyFont="1"/>
    <xf numFmtId="0" fontId="4" fillId="0" borderId="0" xfId="0" applyFont="1" applyAlignment="1">
      <alignment horizontal="right"/>
    </xf>
    <xf numFmtId="0" fontId="18" fillId="0" borderId="0" xfId="0" applyFont="1"/>
    <xf numFmtId="169" fontId="4" fillId="0" borderId="0" xfId="1" applyNumberFormat="1" applyFont="1" applyFill="1"/>
    <xf numFmtId="171" fontId="4" fillId="0" borderId="0" xfId="0" applyNumberFormat="1" applyFont="1"/>
    <xf numFmtId="0" fontId="14" fillId="0" borderId="0" xfId="0" applyFont="1" applyAlignment="1">
      <alignment horizontal="left" vertical="center"/>
    </xf>
    <xf numFmtId="0" fontId="13" fillId="6" borderId="1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5" fillId="0" borderId="0" xfId="0" applyFont="1" applyAlignment="1">
      <alignment horizontal="center" vertical="center"/>
    </xf>
    <xf numFmtId="164" fontId="5" fillId="0" borderId="0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164" fontId="5" fillId="5" borderId="1" xfId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23" fillId="0" borderId="1" xfId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/>
    <xf numFmtId="0" fontId="25" fillId="0" borderId="1" xfId="0" applyFont="1" applyBorder="1" applyAlignment="1">
      <alignment horizontal="center" vertical="center"/>
    </xf>
    <xf numFmtId="164" fontId="26" fillId="0" borderId="1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/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40" fontId="25" fillId="0" borderId="0" xfId="1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40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166" fontId="5" fillId="7" borderId="1" xfId="1" applyNumberFormat="1" applyFont="1" applyFill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166" fontId="29" fillId="8" borderId="7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6" fontId="6" fillId="0" borderId="7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166" fontId="6" fillId="7" borderId="7" xfId="1" applyNumberFormat="1" applyFont="1" applyFill="1" applyBorder="1" applyAlignment="1">
      <alignment horizontal="center" vertical="center"/>
    </xf>
    <xf numFmtId="164" fontId="5" fillId="7" borderId="1" xfId="1" applyFont="1" applyFill="1" applyBorder="1" applyAlignment="1">
      <alignment horizontal="center" vertical="center"/>
    </xf>
    <xf numFmtId="164" fontId="4" fillId="6" borderId="0" xfId="0" applyNumberFormat="1" applyFont="1" applyFill="1" applyAlignment="1">
      <alignment wrapText="1"/>
    </xf>
    <xf numFmtId="166" fontId="6" fillId="6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6" fontId="6" fillId="9" borderId="7" xfId="1" applyNumberFormat="1" applyFont="1" applyFill="1" applyBorder="1" applyAlignment="1">
      <alignment horizontal="center" vertical="center"/>
    </xf>
    <xf numFmtId="171" fontId="6" fillId="0" borderId="0" xfId="0" applyNumberFormat="1" applyFont="1" applyAlignment="1">
      <alignment horizontal="left" vertical="center"/>
    </xf>
    <xf numFmtId="0" fontId="4" fillId="9" borderId="0" xfId="0" applyFont="1" applyFill="1" applyAlignment="1">
      <alignment wrapText="1"/>
    </xf>
    <xf numFmtId="164" fontId="4" fillId="0" borderId="0" xfId="0" applyNumberFormat="1" applyFont="1" applyAlignment="1">
      <alignment wrapText="1"/>
    </xf>
    <xf numFmtId="0" fontId="5" fillId="5" borderId="1" xfId="0" applyFont="1" applyFill="1" applyBorder="1" applyAlignment="1">
      <alignment vertical="center"/>
    </xf>
    <xf numFmtId="166" fontId="6" fillId="6" borderId="7" xfId="1" applyNumberFormat="1" applyFont="1" applyFill="1" applyBorder="1" applyAlignment="1">
      <alignment vertical="center"/>
    </xf>
    <xf numFmtId="40" fontId="21" fillId="0" borderId="0" xfId="0" applyNumberFormat="1" applyFont="1"/>
    <xf numFmtId="0" fontId="33" fillId="0" borderId="1" xfId="0" applyFont="1" applyBorder="1" applyAlignment="1">
      <alignment horizontal="center" vertical="center"/>
    </xf>
    <xf numFmtId="164" fontId="32" fillId="0" borderId="1" xfId="1" applyFont="1" applyBorder="1" applyAlignment="1">
      <alignment horizontal="center" vertical="center"/>
    </xf>
    <xf numFmtId="9" fontId="6" fillId="0" borderId="7" xfId="2" applyFont="1" applyFill="1" applyBorder="1" applyAlignment="1">
      <alignment vertical="center"/>
    </xf>
    <xf numFmtId="164" fontId="32" fillId="0" borderId="1" xfId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164" fontId="20" fillId="7" borderId="1" xfId="1" applyFont="1" applyFill="1" applyBorder="1" applyAlignment="1">
      <alignment horizontal="center" vertical="center"/>
    </xf>
    <xf numFmtId="40" fontId="24" fillId="0" borderId="0" xfId="0" applyNumberFormat="1" applyFont="1"/>
    <xf numFmtId="164" fontId="23" fillId="0" borderId="1" xfId="1" applyFont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64" fontId="22" fillId="7" borderId="1" xfId="1" applyFont="1" applyFill="1" applyBorder="1" applyAlignment="1">
      <alignment horizontal="center" vertical="center"/>
    </xf>
    <xf numFmtId="40" fontId="27" fillId="0" borderId="0" xfId="0" applyNumberFormat="1" applyFont="1"/>
    <xf numFmtId="9" fontId="27" fillId="0" borderId="1" xfId="0" applyNumberFormat="1" applyFont="1" applyBorder="1" applyAlignment="1">
      <alignment horizontal="center" vertical="center"/>
    </xf>
    <xf numFmtId="164" fontId="26" fillId="0" borderId="1" xfId="1" applyFont="1" applyBorder="1" applyAlignment="1">
      <alignment horizontal="center" vertical="center"/>
    </xf>
    <xf numFmtId="9" fontId="27" fillId="0" borderId="0" xfId="0" applyNumberFormat="1" applyFont="1" applyAlignment="1">
      <alignment horizontal="left" vertical="center"/>
    </xf>
    <xf numFmtId="0" fontId="25" fillId="7" borderId="1" xfId="0" applyFont="1" applyFill="1" applyBorder="1" applyAlignment="1">
      <alignment horizontal="center" vertical="center"/>
    </xf>
    <xf numFmtId="164" fontId="25" fillId="7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71" fontId="4" fillId="0" borderId="0" xfId="0" applyNumberFormat="1" applyFont="1" applyAlignment="1">
      <alignment horizontal="left" vertical="center"/>
    </xf>
    <xf numFmtId="0" fontId="37" fillId="3" borderId="1" xfId="0" applyFont="1" applyFill="1" applyBorder="1" applyAlignment="1">
      <alignment horizontal="center" vertical="center"/>
    </xf>
    <xf numFmtId="40" fontId="22" fillId="3" borderId="1" xfId="1" applyNumberFormat="1" applyFont="1" applyFill="1" applyBorder="1" applyAlignment="1">
      <alignment horizontal="center" vertical="center"/>
    </xf>
    <xf numFmtId="40" fontId="32" fillId="0" borderId="0" xfId="0" applyNumberFormat="1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38" fillId="3" borderId="1" xfId="0" applyFont="1" applyFill="1" applyBorder="1" applyAlignment="1">
      <alignment horizontal="center" vertical="center"/>
    </xf>
    <xf numFmtId="40" fontId="25" fillId="3" borderId="1" xfId="1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40" fontId="20" fillId="3" borderId="1" xfId="1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20" fillId="10" borderId="7" xfId="0" applyFont="1" applyFill="1" applyBorder="1" applyAlignment="1">
      <alignment horizontal="center" vertical="center"/>
    </xf>
    <xf numFmtId="40" fontId="20" fillId="10" borderId="1" xfId="1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29" fillId="0" borderId="0" xfId="0" applyNumberFormat="1" applyFont="1" applyAlignment="1">
      <alignment horizontal="left" vertical="center"/>
    </xf>
    <xf numFmtId="40" fontId="29" fillId="0" borderId="0" xfId="0" applyNumberFormat="1" applyFont="1" applyAlignment="1">
      <alignment vertical="center"/>
    </xf>
    <xf numFmtId="40" fontId="4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0" fontId="6" fillId="0" borderId="0" xfId="1" applyNumberFormat="1" applyFont="1" applyAlignment="1">
      <alignment horizontal="right" vertical="center"/>
    </xf>
    <xf numFmtId="40" fontId="4" fillId="11" borderId="0" xfId="0" applyNumberFormat="1" applyFont="1" applyFill="1" applyAlignment="1">
      <alignment horizontal="left" vertical="center" wrapText="1"/>
    </xf>
    <xf numFmtId="171" fontId="4" fillId="0" borderId="0" xfId="0" applyNumberFormat="1" applyFont="1" applyAlignment="1">
      <alignment vertical="center" wrapText="1"/>
    </xf>
    <xf numFmtId="164" fontId="4" fillId="0" borderId="0" xfId="0" applyNumberFormat="1" applyFont="1"/>
    <xf numFmtId="40" fontId="5" fillId="5" borderId="12" xfId="1" applyNumberFormat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0" fontId="36" fillId="10" borderId="5" xfId="0" applyFont="1" applyFill="1" applyBorder="1" applyAlignment="1">
      <alignment horizontal="left" vertical="center" wrapText="1"/>
    </xf>
    <xf numFmtId="0" fontId="36" fillId="10" borderId="6" xfId="0" applyFont="1" applyFill="1" applyBorder="1" applyAlignment="1">
      <alignment horizontal="left" vertical="center" wrapText="1"/>
    </xf>
    <xf numFmtId="0" fontId="36" fillId="10" borderId="7" xfId="0" applyFont="1" applyFill="1" applyBorder="1" applyAlignment="1">
      <alignment horizontal="left" vertical="center" wrapText="1"/>
    </xf>
    <xf numFmtId="0" fontId="36" fillId="4" borderId="5" xfId="0" applyFont="1" applyFill="1" applyBorder="1" applyAlignment="1">
      <alignment horizontal="left" vertical="center" wrapText="1"/>
    </xf>
    <xf numFmtId="0" fontId="36" fillId="4" borderId="6" xfId="0" applyFont="1" applyFill="1" applyBorder="1" applyAlignment="1">
      <alignment horizontal="left" vertical="center" wrapText="1"/>
    </xf>
    <xf numFmtId="0" fontId="36" fillId="4" borderId="7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2" fillId="7" borderId="5" xfId="0" applyFont="1" applyFill="1" applyBorder="1" applyAlignment="1">
      <alignment horizontal="left" vertical="center" wrapText="1"/>
    </xf>
    <xf numFmtId="0" fontId="22" fillId="7" borderId="6" xfId="0" applyFont="1" applyFill="1" applyBorder="1" applyAlignment="1">
      <alignment horizontal="left" vertical="center" wrapText="1"/>
    </xf>
    <xf numFmtId="0" fontId="22" fillId="7" borderId="7" xfId="0" applyFont="1" applyFill="1" applyBorder="1" applyAlignment="1">
      <alignment horizontal="left" vertical="center" wrapText="1"/>
    </xf>
    <xf numFmtId="0" fontId="35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26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5" fillId="7" borderId="5" xfId="0" applyFont="1" applyFill="1" applyBorder="1" applyAlignment="1">
      <alignment horizontal="left" vertical="center" wrapText="1"/>
    </xf>
    <xf numFmtId="0" fontId="25" fillId="7" borderId="6" xfId="0" applyFont="1" applyFill="1" applyBorder="1" applyAlignment="1">
      <alignment horizontal="left" vertical="center" wrapText="1"/>
    </xf>
    <xf numFmtId="0" fontId="25" fillId="7" borderId="7" xfId="0" applyFont="1" applyFill="1" applyBorder="1" applyAlignment="1">
      <alignment horizontal="left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left" vertical="center" wrapText="1"/>
    </xf>
    <xf numFmtId="0" fontId="36" fillId="3" borderId="6" xfId="0" applyFont="1" applyFill="1" applyBorder="1" applyAlignment="1">
      <alignment horizontal="left" vertical="center" wrapText="1"/>
    </xf>
    <xf numFmtId="0" fontId="36" fillId="3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2" fillId="0" borderId="5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4" fillId="0" borderId="5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7" fillId="3" borderId="5" xfId="0" applyFont="1" applyFill="1" applyBorder="1" applyAlignment="1">
      <alignment horizontal="left" vertical="center" wrapText="1"/>
    </xf>
    <xf numFmtId="0" fontId="37" fillId="3" borderId="6" xfId="0" applyFont="1" applyFill="1" applyBorder="1" applyAlignment="1">
      <alignment horizontal="left" vertical="center" wrapText="1"/>
    </xf>
    <xf numFmtId="0" fontId="37" fillId="3" borderId="7" xfId="0" applyFont="1" applyFill="1" applyBorder="1" applyAlignment="1">
      <alignment horizontal="left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8" fillId="3" borderId="6" xfId="0" applyFont="1" applyFill="1" applyBorder="1" applyAlignment="1">
      <alignment horizontal="left" vertical="center" wrapText="1"/>
    </xf>
    <xf numFmtId="0" fontId="38" fillId="3" borderId="7" xfId="0" applyFont="1" applyFill="1" applyBorder="1" applyAlignment="1">
      <alignment horizontal="left" vertical="center" wrapText="1"/>
    </xf>
    <xf numFmtId="0" fontId="39" fillId="3" borderId="5" xfId="0" applyFont="1" applyFill="1" applyBorder="1" applyAlignment="1">
      <alignment horizontal="left" vertical="center" wrapText="1"/>
    </xf>
    <xf numFmtId="0" fontId="39" fillId="3" borderId="6" xfId="0" applyFont="1" applyFill="1" applyBorder="1" applyAlignment="1">
      <alignment horizontal="left" vertical="center" wrapText="1"/>
    </xf>
    <xf numFmtId="0" fontId="39" fillId="3" borderId="7" xfId="0" applyFont="1" applyFill="1" applyBorder="1" applyAlignment="1">
      <alignment horizontal="left" vertical="center" wrapText="1"/>
    </xf>
    <xf numFmtId="0" fontId="20" fillId="7" borderId="5" xfId="0" applyFont="1" applyFill="1" applyBorder="1" applyAlignment="1">
      <alignment horizontal="left" vertical="center" wrapText="1"/>
    </xf>
    <xf numFmtId="0" fontId="20" fillId="7" borderId="6" xfId="0" applyFont="1" applyFill="1" applyBorder="1" applyAlignment="1">
      <alignment horizontal="left" vertical="center" wrapText="1"/>
    </xf>
    <xf numFmtId="0" fontId="20" fillId="7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7" fontId="5" fillId="0" borderId="0" xfId="0" applyNumberFormat="1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64" fontId="5" fillId="0" borderId="1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41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F88E5-8775-4003-AE37-CC8CFDF11707}">
  <sheetPr>
    <tabColor rgb="FFFFFF00"/>
    <pageSetUpPr fitToPage="1"/>
  </sheetPr>
  <dimension ref="A1:F50"/>
  <sheetViews>
    <sheetView tabSelected="1" topLeftCell="A16" workbookViewId="0">
      <selection activeCell="J41" sqref="J41"/>
    </sheetView>
  </sheetViews>
  <sheetFormatPr defaultRowHeight="12.75" x14ac:dyDescent="0.2"/>
  <cols>
    <col min="1" max="1" width="10" style="299" customWidth="1"/>
    <col min="2" max="2" width="9.140625" style="299"/>
    <col min="3" max="3" width="44" style="299" customWidth="1"/>
    <col min="4" max="4" width="12" style="301" bestFit="1" customWidth="1"/>
    <col min="5" max="5" width="11.42578125" style="263" bestFit="1" customWidth="1"/>
    <col min="6" max="6" width="11.28515625" style="263" customWidth="1"/>
    <col min="7" max="8" width="9.140625" style="262" customWidth="1"/>
    <col min="9" max="248" width="9.140625" style="262"/>
    <col min="249" max="249" width="10" style="262" customWidth="1"/>
    <col min="250" max="250" width="9.140625" style="262"/>
    <col min="251" max="251" width="44" style="262" customWidth="1"/>
    <col min="252" max="252" width="8" style="262" customWidth="1"/>
    <col min="253" max="253" width="12" style="262" bestFit="1" customWidth="1"/>
    <col min="254" max="254" width="11.42578125" style="262" bestFit="1" customWidth="1"/>
    <col min="255" max="255" width="11.28515625" style="262" customWidth="1"/>
    <col min="256" max="256" width="9" style="262" customWidth="1"/>
    <col min="257" max="257" width="10.42578125" style="262" bestFit="1" customWidth="1"/>
    <col min="258" max="258" width="10.42578125" style="262" customWidth="1"/>
    <col min="259" max="259" width="11.42578125" style="262" customWidth="1"/>
    <col min="260" max="260" width="9.140625" style="262"/>
    <col min="261" max="261" width="11.42578125" style="262" customWidth="1"/>
    <col min="262" max="504" width="9.140625" style="262"/>
    <col min="505" max="505" width="10" style="262" customWidth="1"/>
    <col min="506" max="506" width="9.140625" style="262"/>
    <col min="507" max="507" width="44" style="262" customWidth="1"/>
    <col min="508" max="508" width="8" style="262" customWidth="1"/>
    <col min="509" max="509" width="12" style="262" bestFit="1" customWidth="1"/>
    <col min="510" max="510" width="11.42578125" style="262" bestFit="1" customWidth="1"/>
    <col min="511" max="511" width="11.28515625" style="262" customWidth="1"/>
    <col min="512" max="512" width="9" style="262" customWidth="1"/>
    <col min="513" max="513" width="10.42578125" style="262" bestFit="1" customWidth="1"/>
    <col min="514" max="514" width="10.42578125" style="262" customWidth="1"/>
    <col min="515" max="515" width="11.42578125" style="262" customWidth="1"/>
    <col min="516" max="516" width="9.140625" style="262"/>
    <col min="517" max="517" width="11.42578125" style="262" customWidth="1"/>
    <col min="518" max="760" width="9.140625" style="262"/>
    <col min="761" max="761" width="10" style="262" customWidth="1"/>
    <col min="762" max="762" width="9.140625" style="262"/>
    <col min="763" max="763" width="44" style="262" customWidth="1"/>
    <col min="764" max="764" width="8" style="262" customWidth="1"/>
    <col min="765" max="765" width="12" style="262" bestFit="1" customWidth="1"/>
    <col min="766" max="766" width="11.42578125" style="262" bestFit="1" customWidth="1"/>
    <col min="767" max="767" width="11.28515625" style="262" customWidth="1"/>
    <col min="768" max="768" width="9" style="262" customWidth="1"/>
    <col min="769" max="769" width="10.42578125" style="262" bestFit="1" customWidth="1"/>
    <col min="770" max="770" width="10.42578125" style="262" customWidth="1"/>
    <col min="771" max="771" width="11.42578125" style="262" customWidth="1"/>
    <col min="772" max="772" width="9.140625" style="262"/>
    <col min="773" max="773" width="11.42578125" style="262" customWidth="1"/>
    <col min="774" max="1016" width="9.140625" style="262"/>
    <col min="1017" max="1017" width="10" style="262" customWidth="1"/>
    <col min="1018" max="1018" width="9.140625" style="262"/>
    <col min="1019" max="1019" width="44" style="262" customWidth="1"/>
    <col min="1020" max="1020" width="8" style="262" customWidth="1"/>
    <col min="1021" max="1021" width="12" style="262" bestFit="1" customWidth="1"/>
    <col min="1022" max="1022" width="11.42578125" style="262" bestFit="1" customWidth="1"/>
    <col min="1023" max="1023" width="11.28515625" style="262" customWidth="1"/>
    <col min="1024" max="1024" width="9" style="262" customWidth="1"/>
    <col min="1025" max="1025" width="10.42578125" style="262" bestFit="1" customWidth="1"/>
    <col min="1026" max="1026" width="10.42578125" style="262" customWidth="1"/>
    <col min="1027" max="1027" width="11.42578125" style="262" customWidth="1"/>
    <col min="1028" max="1028" width="9.140625" style="262"/>
    <col min="1029" max="1029" width="11.42578125" style="262" customWidth="1"/>
    <col min="1030" max="1272" width="9.140625" style="262"/>
    <col min="1273" max="1273" width="10" style="262" customWidth="1"/>
    <col min="1274" max="1274" width="9.140625" style="262"/>
    <col min="1275" max="1275" width="44" style="262" customWidth="1"/>
    <col min="1276" max="1276" width="8" style="262" customWidth="1"/>
    <col min="1277" max="1277" width="12" style="262" bestFit="1" customWidth="1"/>
    <col min="1278" max="1278" width="11.42578125" style="262" bestFit="1" customWidth="1"/>
    <col min="1279" max="1279" width="11.28515625" style="262" customWidth="1"/>
    <col min="1280" max="1280" width="9" style="262" customWidth="1"/>
    <col min="1281" max="1281" width="10.42578125" style="262" bestFit="1" customWidth="1"/>
    <col min="1282" max="1282" width="10.42578125" style="262" customWidth="1"/>
    <col min="1283" max="1283" width="11.42578125" style="262" customWidth="1"/>
    <col min="1284" max="1284" width="9.140625" style="262"/>
    <col min="1285" max="1285" width="11.42578125" style="262" customWidth="1"/>
    <col min="1286" max="1528" width="9.140625" style="262"/>
    <col min="1529" max="1529" width="10" style="262" customWidth="1"/>
    <col min="1530" max="1530" width="9.140625" style="262"/>
    <col min="1531" max="1531" width="44" style="262" customWidth="1"/>
    <col min="1532" max="1532" width="8" style="262" customWidth="1"/>
    <col min="1533" max="1533" width="12" style="262" bestFit="1" customWidth="1"/>
    <col min="1534" max="1534" width="11.42578125" style="262" bestFit="1" customWidth="1"/>
    <col min="1535" max="1535" width="11.28515625" style="262" customWidth="1"/>
    <col min="1536" max="1536" width="9" style="262" customWidth="1"/>
    <col min="1537" max="1537" width="10.42578125" style="262" bestFit="1" customWidth="1"/>
    <col min="1538" max="1538" width="10.42578125" style="262" customWidth="1"/>
    <col min="1539" max="1539" width="11.42578125" style="262" customWidth="1"/>
    <col min="1540" max="1540" width="9.140625" style="262"/>
    <col min="1541" max="1541" width="11.42578125" style="262" customWidth="1"/>
    <col min="1542" max="1784" width="9.140625" style="262"/>
    <col min="1785" max="1785" width="10" style="262" customWidth="1"/>
    <col min="1786" max="1786" width="9.140625" style="262"/>
    <col min="1787" max="1787" width="44" style="262" customWidth="1"/>
    <col min="1788" max="1788" width="8" style="262" customWidth="1"/>
    <col min="1789" max="1789" width="12" style="262" bestFit="1" customWidth="1"/>
    <col min="1790" max="1790" width="11.42578125" style="262" bestFit="1" customWidth="1"/>
    <col min="1791" max="1791" width="11.28515625" style="262" customWidth="1"/>
    <col min="1792" max="1792" width="9" style="262" customWidth="1"/>
    <col min="1793" max="1793" width="10.42578125" style="262" bestFit="1" customWidth="1"/>
    <col min="1794" max="1794" width="10.42578125" style="262" customWidth="1"/>
    <col min="1795" max="1795" width="11.42578125" style="262" customWidth="1"/>
    <col min="1796" max="1796" width="9.140625" style="262"/>
    <col min="1797" max="1797" width="11.42578125" style="262" customWidth="1"/>
    <col min="1798" max="2040" width="9.140625" style="262"/>
    <col min="2041" max="2041" width="10" style="262" customWidth="1"/>
    <col min="2042" max="2042" width="9.140625" style="262"/>
    <col min="2043" max="2043" width="44" style="262" customWidth="1"/>
    <col min="2044" max="2044" width="8" style="262" customWidth="1"/>
    <col min="2045" max="2045" width="12" style="262" bestFit="1" customWidth="1"/>
    <col min="2046" max="2046" width="11.42578125" style="262" bestFit="1" customWidth="1"/>
    <col min="2047" max="2047" width="11.28515625" style="262" customWidth="1"/>
    <col min="2048" max="2048" width="9" style="262" customWidth="1"/>
    <col min="2049" max="2049" width="10.42578125" style="262" bestFit="1" customWidth="1"/>
    <col min="2050" max="2050" width="10.42578125" style="262" customWidth="1"/>
    <col min="2051" max="2051" width="11.42578125" style="262" customWidth="1"/>
    <col min="2052" max="2052" width="9.140625" style="262"/>
    <col min="2053" max="2053" width="11.42578125" style="262" customWidth="1"/>
    <col min="2054" max="2296" width="9.140625" style="262"/>
    <col min="2297" max="2297" width="10" style="262" customWidth="1"/>
    <col min="2298" max="2298" width="9.140625" style="262"/>
    <col min="2299" max="2299" width="44" style="262" customWidth="1"/>
    <col min="2300" max="2300" width="8" style="262" customWidth="1"/>
    <col min="2301" max="2301" width="12" style="262" bestFit="1" customWidth="1"/>
    <col min="2302" max="2302" width="11.42578125" style="262" bestFit="1" customWidth="1"/>
    <col min="2303" max="2303" width="11.28515625" style="262" customWidth="1"/>
    <col min="2304" max="2304" width="9" style="262" customWidth="1"/>
    <col min="2305" max="2305" width="10.42578125" style="262" bestFit="1" customWidth="1"/>
    <col min="2306" max="2306" width="10.42578125" style="262" customWidth="1"/>
    <col min="2307" max="2307" width="11.42578125" style="262" customWidth="1"/>
    <col min="2308" max="2308" width="9.140625" style="262"/>
    <col min="2309" max="2309" width="11.42578125" style="262" customWidth="1"/>
    <col min="2310" max="2552" width="9.140625" style="262"/>
    <col min="2553" max="2553" width="10" style="262" customWidth="1"/>
    <col min="2554" max="2554" width="9.140625" style="262"/>
    <col min="2555" max="2555" width="44" style="262" customWidth="1"/>
    <col min="2556" max="2556" width="8" style="262" customWidth="1"/>
    <col min="2557" max="2557" width="12" style="262" bestFit="1" customWidth="1"/>
    <col min="2558" max="2558" width="11.42578125" style="262" bestFit="1" customWidth="1"/>
    <col min="2559" max="2559" width="11.28515625" style="262" customWidth="1"/>
    <col min="2560" max="2560" width="9" style="262" customWidth="1"/>
    <col min="2561" max="2561" width="10.42578125" style="262" bestFit="1" customWidth="1"/>
    <col min="2562" max="2562" width="10.42578125" style="262" customWidth="1"/>
    <col min="2563" max="2563" width="11.42578125" style="262" customWidth="1"/>
    <col min="2564" max="2564" width="9.140625" style="262"/>
    <col min="2565" max="2565" width="11.42578125" style="262" customWidth="1"/>
    <col min="2566" max="2808" width="9.140625" style="262"/>
    <col min="2809" max="2809" width="10" style="262" customWidth="1"/>
    <col min="2810" max="2810" width="9.140625" style="262"/>
    <col min="2811" max="2811" width="44" style="262" customWidth="1"/>
    <col min="2812" max="2812" width="8" style="262" customWidth="1"/>
    <col min="2813" max="2813" width="12" style="262" bestFit="1" customWidth="1"/>
    <col min="2814" max="2814" width="11.42578125" style="262" bestFit="1" customWidth="1"/>
    <col min="2815" max="2815" width="11.28515625" style="262" customWidth="1"/>
    <col min="2816" max="2816" width="9" style="262" customWidth="1"/>
    <col min="2817" max="2817" width="10.42578125" style="262" bestFit="1" customWidth="1"/>
    <col min="2818" max="2818" width="10.42578125" style="262" customWidth="1"/>
    <col min="2819" max="2819" width="11.42578125" style="262" customWidth="1"/>
    <col min="2820" max="2820" width="9.140625" style="262"/>
    <col min="2821" max="2821" width="11.42578125" style="262" customWidth="1"/>
    <col min="2822" max="3064" width="9.140625" style="262"/>
    <col min="3065" max="3065" width="10" style="262" customWidth="1"/>
    <col min="3066" max="3066" width="9.140625" style="262"/>
    <col min="3067" max="3067" width="44" style="262" customWidth="1"/>
    <col min="3068" max="3068" width="8" style="262" customWidth="1"/>
    <col min="3069" max="3069" width="12" style="262" bestFit="1" customWidth="1"/>
    <col min="3070" max="3070" width="11.42578125" style="262" bestFit="1" customWidth="1"/>
    <col min="3071" max="3071" width="11.28515625" style="262" customWidth="1"/>
    <col min="3072" max="3072" width="9" style="262" customWidth="1"/>
    <col min="3073" max="3073" width="10.42578125" style="262" bestFit="1" customWidth="1"/>
    <col min="3074" max="3074" width="10.42578125" style="262" customWidth="1"/>
    <col min="3075" max="3075" width="11.42578125" style="262" customWidth="1"/>
    <col min="3076" max="3076" width="9.140625" style="262"/>
    <col min="3077" max="3077" width="11.42578125" style="262" customWidth="1"/>
    <col min="3078" max="3320" width="9.140625" style="262"/>
    <col min="3321" max="3321" width="10" style="262" customWidth="1"/>
    <col min="3322" max="3322" width="9.140625" style="262"/>
    <col min="3323" max="3323" width="44" style="262" customWidth="1"/>
    <col min="3324" max="3324" width="8" style="262" customWidth="1"/>
    <col min="3325" max="3325" width="12" style="262" bestFit="1" customWidth="1"/>
    <col min="3326" max="3326" width="11.42578125" style="262" bestFit="1" customWidth="1"/>
    <col min="3327" max="3327" width="11.28515625" style="262" customWidth="1"/>
    <col min="3328" max="3328" width="9" style="262" customWidth="1"/>
    <col min="3329" max="3329" width="10.42578125" style="262" bestFit="1" customWidth="1"/>
    <col min="3330" max="3330" width="10.42578125" style="262" customWidth="1"/>
    <col min="3331" max="3331" width="11.42578125" style="262" customWidth="1"/>
    <col min="3332" max="3332" width="9.140625" style="262"/>
    <col min="3333" max="3333" width="11.42578125" style="262" customWidth="1"/>
    <col min="3334" max="3576" width="9.140625" style="262"/>
    <col min="3577" max="3577" width="10" style="262" customWidth="1"/>
    <col min="3578" max="3578" width="9.140625" style="262"/>
    <col min="3579" max="3579" width="44" style="262" customWidth="1"/>
    <col min="3580" max="3580" width="8" style="262" customWidth="1"/>
    <col min="3581" max="3581" width="12" style="262" bestFit="1" customWidth="1"/>
    <col min="3582" max="3582" width="11.42578125" style="262" bestFit="1" customWidth="1"/>
    <col min="3583" max="3583" width="11.28515625" style="262" customWidth="1"/>
    <col min="3584" max="3584" width="9" style="262" customWidth="1"/>
    <col min="3585" max="3585" width="10.42578125" style="262" bestFit="1" customWidth="1"/>
    <col min="3586" max="3586" width="10.42578125" style="262" customWidth="1"/>
    <col min="3587" max="3587" width="11.42578125" style="262" customWidth="1"/>
    <col min="3588" max="3588" width="9.140625" style="262"/>
    <col min="3589" max="3589" width="11.42578125" style="262" customWidth="1"/>
    <col min="3590" max="3832" width="9.140625" style="262"/>
    <col min="3833" max="3833" width="10" style="262" customWidth="1"/>
    <col min="3834" max="3834" width="9.140625" style="262"/>
    <col min="3835" max="3835" width="44" style="262" customWidth="1"/>
    <col min="3836" max="3836" width="8" style="262" customWidth="1"/>
    <col min="3837" max="3837" width="12" style="262" bestFit="1" customWidth="1"/>
    <col min="3838" max="3838" width="11.42578125" style="262" bestFit="1" customWidth="1"/>
    <col min="3839" max="3839" width="11.28515625" style="262" customWidth="1"/>
    <col min="3840" max="3840" width="9" style="262" customWidth="1"/>
    <col min="3841" max="3841" width="10.42578125" style="262" bestFit="1" customWidth="1"/>
    <col min="3842" max="3842" width="10.42578125" style="262" customWidth="1"/>
    <col min="3843" max="3843" width="11.42578125" style="262" customWidth="1"/>
    <col min="3844" max="3844" width="9.140625" style="262"/>
    <col min="3845" max="3845" width="11.42578125" style="262" customWidth="1"/>
    <col min="3846" max="4088" width="9.140625" style="262"/>
    <col min="4089" max="4089" width="10" style="262" customWidth="1"/>
    <col min="4090" max="4090" width="9.140625" style="262"/>
    <col min="4091" max="4091" width="44" style="262" customWidth="1"/>
    <col min="4092" max="4092" width="8" style="262" customWidth="1"/>
    <col min="4093" max="4093" width="12" style="262" bestFit="1" customWidth="1"/>
    <col min="4094" max="4094" width="11.42578125" style="262" bestFit="1" customWidth="1"/>
    <col min="4095" max="4095" width="11.28515625" style="262" customWidth="1"/>
    <col min="4096" max="4096" width="9" style="262" customWidth="1"/>
    <col min="4097" max="4097" width="10.42578125" style="262" bestFit="1" customWidth="1"/>
    <col min="4098" max="4098" width="10.42578125" style="262" customWidth="1"/>
    <col min="4099" max="4099" width="11.42578125" style="262" customWidth="1"/>
    <col min="4100" max="4100" width="9.140625" style="262"/>
    <col min="4101" max="4101" width="11.42578125" style="262" customWidth="1"/>
    <col min="4102" max="4344" width="9.140625" style="262"/>
    <col min="4345" max="4345" width="10" style="262" customWidth="1"/>
    <col min="4346" max="4346" width="9.140625" style="262"/>
    <col min="4347" max="4347" width="44" style="262" customWidth="1"/>
    <col min="4348" max="4348" width="8" style="262" customWidth="1"/>
    <col min="4349" max="4349" width="12" style="262" bestFit="1" customWidth="1"/>
    <col min="4350" max="4350" width="11.42578125" style="262" bestFit="1" customWidth="1"/>
    <col min="4351" max="4351" width="11.28515625" style="262" customWidth="1"/>
    <col min="4352" max="4352" width="9" style="262" customWidth="1"/>
    <col min="4353" max="4353" width="10.42578125" style="262" bestFit="1" customWidth="1"/>
    <col min="4354" max="4354" width="10.42578125" style="262" customWidth="1"/>
    <col min="4355" max="4355" width="11.42578125" style="262" customWidth="1"/>
    <col min="4356" max="4356" width="9.140625" style="262"/>
    <col min="4357" max="4357" width="11.42578125" style="262" customWidth="1"/>
    <col min="4358" max="4600" width="9.140625" style="262"/>
    <col min="4601" max="4601" width="10" style="262" customWidth="1"/>
    <col min="4602" max="4602" width="9.140625" style="262"/>
    <col min="4603" max="4603" width="44" style="262" customWidth="1"/>
    <col min="4604" max="4604" width="8" style="262" customWidth="1"/>
    <col min="4605" max="4605" width="12" style="262" bestFit="1" customWidth="1"/>
    <col min="4606" max="4606" width="11.42578125" style="262" bestFit="1" customWidth="1"/>
    <col min="4607" max="4607" width="11.28515625" style="262" customWidth="1"/>
    <col min="4608" max="4608" width="9" style="262" customWidth="1"/>
    <col min="4609" max="4609" width="10.42578125" style="262" bestFit="1" customWidth="1"/>
    <col min="4610" max="4610" width="10.42578125" style="262" customWidth="1"/>
    <col min="4611" max="4611" width="11.42578125" style="262" customWidth="1"/>
    <col min="4612" max="4612" width="9.140625" style="262"/>
    <col min="4613" max="4613" width="11.42578125" style="262" customWidth="1"/>
    <col min="4614" max="4856" width="9.140625" style="262"/>
    <col min="4857" max="4857" width="10" style="262" customWidth="1"/>
    <col min="4858" max="4858" width="9.140625" style="262"/>
    <col min="4859" max="4859" width="44" style="262" customWidth="1"/>
    <col min="4860" max="4860" width="8" style="262" customWidth="1"/>
    <col min="4861" max="4861" width="12" style="262" bestFit="1" customWidth="1"/>
    <col min="4862" max="4862" width="11.42578125" style="262" bestFit="1" customWidth="1"/>
    <col min="4863" max="4863" width="11.28515625" style="262" customWidth="1"/>
    <col min="4864" max="4864" width="9" style="262" customWidth="1"/>
    <col min="4865" max="4865" width="10.42578125" style="262" bestFit="1" customWidth="1"/>
    <col min="4866" max="4866" width="10.42578125" style="262" customWidth="1"/>
    <col min="4867" max="4867" width="11.42578125" style="262" customWidth="1"/>
    <col min="4868" max="4868" width="9.140625" style="262"/>
    <col min="4869" max="4869" width="11.42578125" style="262" customWidth="1"/>
    <col min="4870" max="5112" width="9.140625" style="262"/>
    <col min="5113" max="5113" width="10" style="262" customWidth="1"/>
    <col min="5114" max="5114" width="9.140625" style="262"/>
    <col min="5115" max="5115" width="44" style="262" customWidth="1"/>
    <col min="5116" max="5116" width="8" style="262" customWidth="1"/>
    <col min="5117" max="5117" width="12" style="262" bestFit="1" customWidth="1"/>
    <col min="5118" max="5118" width="11.42578125" style="262" bestFit="1" customWidth="1"/>
    <col min="5119" max="5119" width="11.28515625" style="262" customWidth="1"/>
    <col min="5120" max="5120" width="9" style="262" customWidth="1"/>
    <col min="5121" max="5121" width="10.42578125" style="262" bestFit="1" customWidth="1"/>
    <col min="5122" max="5122" width="10.42578125" style="262" customWidth="1"/>
    <col min="5123" max="5123" width="11.42578125" style="262" customWidth="1"/>
    <col min="5124" max="5124" width="9.140625" style="262"/>
    <col min="5125" max="5125" width="11.42578125" style="262" customWidth="1"/>
    <col min="5126" max="5368" width="9.140625" style="262"/>
    <col min="5369" max="5369" width="10" style="262" customWidth="1"/>
    <col min="5370" max="5370" width="9.140625" style="262"/>
    <col min="5371" max="5371" width="44" style="262" customWidth="1"/>
    <col min="5372" max="5372" width="8" style="262" customWidth="1"/>
    <col min="5373" max="5373" width="12" style="262" bestFit="1" customWidth="1"/>
    <col min="5374" max="5374" width="11.42578125" style="262" bestFit="1" customWidth="1"/>
    <col min="5375" max="5375" width="11.28515625" style="262" customWidth="1"/>
    <col min="5376" max="5376" width="9" style="262" customWidth="1"/>
    <col min="5377" max="5377" width="10.42578125" style="262" bestFit="1" customWidth="1"/>
    <col min="5378" max="5378" width="10.42578125" style="262" customWidth="1"/>
    <col min="5379" max="5379" width="11.42578125" style="262" customWidth="1"/>
    <col min="5380" max="5380" width="9.140625" style="262"/>
    <col min="5381" max="5381" width="11.42578125" style="262" customWidth="1"/>
    <col min="5382" max="5624" width="9.140625" style="262"/>
    <col min="5625" max="5625" width="10" style="262" customWidth="1"/>
    <col min="5626" max="5626" width="9.140625" style="262"/>
    <col min="5627" max="5627" width="44" style="262" customWidth="1"/>
    <col min="5628" max="5628" width="8" style="262" customWidth="1"/>
    <col min="5629" max="5629" width="12" style="262" bestFit="1" customWidth="1"/>
    <col min="5630" max="5630" width="11.42578125" style="262" bestFit="1" customWidth="1"/>
    <col min="5631" max="5631" width="11.28515625" style="262" customWidth="1"/>
    <col min="5632" max="5632" width="9" style="262" customWidth="1"/>
    <col min="5633" max="5633" width="10.42578125" style="262" bestFit="1" customWidth="1"/>
    <col min="5634" max="5634" width="10.42578125" style="262" customWidth="1"/>
    <col min="5635" max="5635" width="11.42578125" style="262" customWidth="1"/>
    <col min="5636" max="5636" width="9.140625" style="262"/>
    <col min="5637" max="5637" width="11.42578125" style="262" customWidth="1"/>
    <col min="5638" max="5880" width="9.140625" style="262"/>
    <col min="5881" max="5881" width="10" style="262" customWidth="1"/>
    <col min="5882" max="5882" width="9.140625" style="262"/>
    <col min="5883" max="5883" width="44" style="262" customWidth="1"/>
    <col min="5884" max="5884" width="8" style="262" customWidth="1"/>
    <col min="5885" max="5885" width="12" style="262" bestFit="1" customWidth="1"/>
    <col min="5886" max="5886" width="11.42578125" style="262" bestFit="1" customWidth="1"/>
    <col min="5887" max="5887" width="11.28515625" style="262" customWidth="1"/>
    <col min="5888" max="5888" width="9" style="262" customWidth="1"/>
    <col min="5889" max="5889" width="10.42578125" style="262" bestFit="1" customWidth="1"/>
    <col min="5890" max="5890" width="10.42578125" style="262" customWidth="1"/>
    <col min="5891" max="5891" width="11.42578125" style="262" customWidth="1"/>
    <col min="5892" max="5892" width="9.140625" style="262"/>
    <col min="5893" max="5893" width="11.42578125" style="262" customWidth="1"/>
    <col min="5894" max="6136" width="9.140625" style="262"/>
    <col min="6137" max="6137" width="10" style="262" customWidth="1"/>
    <col min="6138" max="6138" width="9.140625" style="262"/>
    <col min="6139" max="6139" width="44" style="262" customWidth="1"/>
    <col min="6140" max="6140" width="8" style="262" customWidth="1"/>
    <col min="6141" max="6141" width="12" style="262" bestFit="1" customWidth="1"/>
    <col min="6142" max="6142" width="11.42578125" style="262" bestFit="1" customWidth="1"/>
    <col min="6143" max="6143" width="11.28515625" style="262" customWidth="1"/>
    <col min="6144" max="6144" width="9" style="262" customWidth="1"/>
    <col min="6145" max="6145" width="10.42578125" style="262" bestFit="1" customWidth="1"/>
    <col min="6146" max="6146" width="10.42578125" style="262" customWidth="1"/>
    <col min="6147" max="6147" width="11.42578125" style="262" customWidth="1"/>
    <col min="6148" max="6148" width="9.140625" style="262"/>
    <col min="6149" max="6149" width="11.42578125" style="262" customWidth="1"/>
    <col min="6150" max="6392" width="9.140625" style="262"/>
    <col min="6393" max="6393" width="10" style="262" customWidth="1"/>
    <col min="6394" max="6394" width="9.140625" style="262"/>
    <col min="6395" max="6395" width="44" style="262" customWidth="1"/>
    <col min="6396" max="6396" width="8" style="262" customWidth="1"/>
    <col min="6397" max="6397" width="12" style="262" bestFit="1" customWidth="1"/>
    <col min="6398" max="6398" width="11.42578125" style="262" bestFit="1" customWidth="1"/>
    <col min="6399" max="6399" width="11.28515625" style="262" customWidth="1"/>
    <col min="6400" max="6400" width="9" style="262" customWidth="1"/>
    <col min="6401" max="6401" width="10.42578125" style="262" bestFit="1" customWidth="1"/>
    <col min="6402" max="6402" width="10.42578125" style="262" customWidth="1"/>
    <col min="6403" max="6403" width="11.42578125" style="262" customWidth="1"/>
    <col min="6404" max="6404" width="9.140625" style="262"/>
    <col min="6405" max="6405" width="11.42578125" style="262" customWidth="1"/>
    <col min="6406" max="6648" width="9.140625" style="262"/>
    <col min="6649" max="6649" width="10" style="262" customWidth="1"/>
    <col min="6650" max="6650" width="9.140625" style="262"/>
    <col min="6651" max="6651" width="44" style="262" customWidth="1"/>
    <col min="6652" max="6652" width="8" style="262" customWidth="1"/>
    <col min="6653" max="6653" width="12" style="262" bestFit="1" customWidth="1"/>
    <col min="6654" max="6654" width="11.42578125" style="262" bestFit="1" customWidth="1"/>
    <col min="6655" max="6655" width="11.28515625" style="262" customWidth="1"/>
    <col min="6656" max="6656" width="9" style="262" customWidth="1"/>
    <col min="6657" max="6657" width="10.42578125" style="262" bestFit="1" customWidth="1"/>
    <col min="6658" max="6658" width="10.42578125" style="262" customWidth="1"/>
    <col min="6659" max="6659" width="11.42578125" style="262" customWidth="1"/>
    <col min="6660" max="6660" width="9.140625" style="262"/>
    <col min="6661" max="6661" width="11.42578125" style="262" customWidth="1"/>
    <col min="6662" max="6904" width="9.140625" style="262"/>
    <col min="6905" max="6905" width="10" style="262" customWidth="1"/>
    <col min="6906" max="6906" width="9.140625" style="262"/>
    <col min="6907" max="6907" width="44" style="262" customWidth="1"/>
    <col min="6908" max="6908" width="8" style="262" customWidth="1"/>
    <col min="6909" max="6909" width="12" style="262" bestFit="1" customWidth="1"/>
    <col min="6910" max="6910" width="11.42578125" style="262" bestFit="1" customWidth="1"/>
    <col min="6911" max="6911" width="11.28515625" style="262" customWidth="1"/>
    <col min="6912" max="6912" width="9" style="262" customWidth="1"/>
    <col min="6913" max="6913" width="10.42578125" style="262" bestFit="1" customWidth="1"/>
    <col min="6914" max="6914" width="10.42578125" style="262" customWidth="1"/>
    <col min="6915" max="6915" width="11.42578125" style="262" customWidth="1"/>
    <col min="6916" max="6916" width="9.140625" style="262"/>
    <col min="6917" max="6917" width="11.42578125" style="262" customWidth="1"/>
    <col min="6918" max="7160" width="9.140625" style="262"/>
    <col min="7161" max="7161" width="10" style="262" customWidth="1"/>
    <col min="7162" max="7162" width="9.140625" style="262"/>
    <col min="7163" max="7163" width="44" style="262" customWidth="1"/>
    <col min="7164" max="7164" width="8" style="262" customWidth="1"/>
    <col min="7165" max="7165" width="12" style="262" bestFit="1" customWidth="1"/>
    <col min="7166" max="7166" width="11.42578125" style="262" bestFit="1" customWidth="1"/>
    <col min="7167" max="7167" width="11.28515625" style="262" customWidth="1"/>
    <col min="7168" max="7168" width="9" style="262" customWidth="1"/>
    <col min="7169" max="7169" width="10.42578125" style="262" bestFit="1" customWidth="1"/>
    <col min="7170" max="7170" width="10.42578125" style="262" customWidth="1"/>
    <col min="7171" max="7171" width="11.42578125" style="262" customWidth="1"/>
    <col min="7172" max="7172" width="9.140625" style="262"/>
    <col min="7173" max="7173" width="11.42578125" style="262" customWidth="1"/>
    <col min="7174" max="7416" width="9.140625" style="262"/>
    <col min="7417" max="7417" width="10" style="262" customWidth="1"/>
    <col min="7418" max="7418" width="9.140625" style="262"/>
    <col min="7419" max="7419" width="44" style="262" customWidth="1"/>
    <col min="7420" max="7420" width="8" style="262" customWidth="1"/>
    <col min="7421" max="7421" width="12" style="262" bestFit="1" customWidth="1"/>
    <col min="7422" max="7422" width="11.42578125" style="262" bestFit="1" customWidth="1"/>
    <col min="7423" max="7423" width="11.28515625" style="262" customWidth="1"/>
    <col min="7424" max="7424" width="9" style="262" customWidth="1"/>
    <col min="7425" max="7425" width="10.42578125" style="262" bestFit="1" customWidth="1"/>
    <col min="7426" max="7426" width="10.42578125" style="262" customWidth="1"/>
    <col min="7427" max="7427" width="11.42578125" style="262" customWidth="1"/>
    <col min="7428" max="7428" width="9.140625" style="262"/>
    <col min="7429" max="7429" width="11.42578125" style="262" customWidth="1"/>
    <col min="7430" max="7672" width="9.140625" style="262"/>
    <col min="7673" max="7673" width="10" style="262" customWidth="1"/>
    <col min="7674" max="7674" width="9.140625" style="262"/>
    <col min="7675" max="7675" width="44" style="262" customWidth="1"/>
    <col min="7676" max="7676" width="8" style="262" customWidth="1"/>
    <col min="7677" max="7677" width="12" style="262" bestFit="1" customWidth="1"/>
    <col min="7678" max="7678" width="11.42578125" style="262" bestFit="1" customWidth="1"/>
    <col min="7679" max="7679" width="11.28515625" style="262" customWidth="1"/>
    <col min="7680" max="7680" width="9" style="262" customWidth="1"/>
    <col min="7681" max="7681" width="10.42578125" style="262" bestFit="1" customWidth="1"/>
    <col min="7682" max="7682" width="10.42578125" style="262" customWidth="1"/>
    <col min="7683" max="7683" width="11.42578125" style="262" customWidth="1"/>
    <col min="7684" max="7684" width="9.140625" style="262"/>
    <col min="7685" max="7685" width="11.42578125" style="262" customWidth="1"/>
    <col min="7686" max="7928" width="9.140625" style="262"/>
    <col min="7929" max="7929" width="10" style="262" customWidth="1"/>
    <col min="7930" max="7930" width="9.140625" style="262"/>
    <col min="7931" max="7931" width="44" style="262" customWidth="1"/>
    <col min="7932" max="7932" width="8" style="262" customWidth="1"/>
    <col min="7933" max="7933" width="12" style="262" bestFit="1" customWidth="1"/>
    <col min="7934" max="7934" width="11.42578125" style="262" bestFit="1" customWidth="1"/>
    <col min="7935" max="7935" width="11.28515625" style="262" customWidth="1"/>
    <col min="7936" max="7936" width="9" style="262" customWidth="1"/>
    <col min="7937" max="7937" width="10.42578125" style="262" bestFit="1" customWidth="1"/>
    <col min="7938" max="7938" width="10.42578125" style="262" customWidth="1"/>
    <col min="7939" max="7939" width="11.42578125" style="262" customWidth="1"/>
    <col min="7940" max="7940" width="9.140625" style="262"/>
    <col min="7941" max="7941" width="11.42578125" style="262" customWidth="1"/>
    <col min="7942" max="8184" width="9.140625" style="262"/>
    <col min="8185" max="8185" width="10" style="262" customWidth="1"/>
    <col min="8186" max="8186" width="9.140625" style="262"/>
    <col min="8187" max="8187" width="44" style="262" customWidth="1"/>
    <col min="8188" max="8188" width="8" style="262" customWidth="1"/>
    <col min="8189" max="8189" width="12" style="262" bestFit="1" customWidth="1"/>
    <col min="8190" max="8190" width="11.42578125" style="262" bestFit="1" customWidth="1"/>
    <col min="8191" max="8191" width="11.28515625" style="262" customWidth="1"/>
    <col min="8192" max="8192" width="9" style="262" customWidth="1"/>
    <col min="8193" max="8193" width="10.42578125" style="262" bestFit="1" customWidth="1"/>
    <col min="8194" max="8194" width="10.42578125" style="262" customWidth="1"/>
    <col min="8195" max="8195" width="11.42578125" style="262" customWidth="1"/>
    <col min="8196" max="8196" width="9.140625" style="262"/>
    <col min="8197" max="8197" width="11.42578125" style="262" customWidth="1"/>
    <col min="8198" max="8440" width="9.140625" style="262"/>
    <col min="8441" max="8441" width="10" style="262" customWidth="1"/>
    <col min="8442" max="8442" width="9.140625" style="262"/>
    <col min="8443" max="8443" width="44" style="262" customWidth="1"/>
    <col min="8444" max="8444" width="8" style="262" customWidth="1"/>
    <col min="8445" max="8445" width="12" style="262" bestFit="1" customWidth="1"/>
    <col min="8446" max="8446" width="11.42578125" style="262" bestFit="1" customWidth="1"/>
    <col min="8447" max="8447" width="11.28515625" style="262" customWidth="1"/>
    <col min="8448" max="8448" width="9" style="262" customWidth="1"/>
    <col min="8449" max="8449" width="10.42578125" style="262" bestFit="1" customWidth="1"/>
    <col min="8450" max="8450" width="10.42578125" style="262" customWidth="1"/>
    <col min="8451" max="8451" width="11.42578125" style="262" customWidth="1"/>
    <col min="8452" max="8452" width="9.140625" style="262"/>
    <col min="8453" max="8453" width="11.42578125" style="262" customWidth="1"/>
    <col min="8454" max="8696" width="9.140625" style="262"/>
    <col min="8697" max="8697" width="10" style="262" customWidth="1"/>
    <col min="8698" max="8698" width="9.140625" style="262"/>
    <col min="8699" max="8699" width="44" style="262" customWidth="1"/>
    <col min="8700" max="8700" width="8" style="262" customWidth="1"/>
    <col min="8701" max="8701" width="12" style="262" bestFit="1" customWidth="1"/>
    <col min="8702" max="8702" width="11.42578125" style="262" bestFit="1" customWidth="1"/>
    <col min="8703" max="8703" width="11.28515625" style="262" customWidth="1"/>
    <col min="8704" max="8704" width="9" style="262" customWidth="1"/>
    <col min="8705" max="8705" width="10.42578125" style="262" bestFit="1" customWidth="1"/>
    <col min="8706" max="8706" width="10.42578125" style="262" customWidth="1"/>
    <col min="8707" max="8707" width="11.42578125" style="262" customWidth="1"/>
    <col min="8708" max="8708" width="9.140625" style="262"/>
    <col min="8709" max="8709" width="11.42578125" style="262" customWidth="1"/>
    <col min="8710" max="8952" width="9.140625" style="262"/>
    <col min="8953" max="8953" width="10" style="262" customWidth="1"/>
    <col min="8954" max="8954" width="9.140625" style="262"/>
    <col min="8955" max="8955" width="44" style="262" customWidth="1"/>
    <col min="8956" max="8956" width="8" style="262" customWidth="1"/>
    <col min="8957" max="8957" width="12" style="262" bestFit="1" customWidth="1"/>
    <col min="8958" max="8958" width="11.42578125" style="262" bestFit="1" customWidth="1"/>
    <col min="8959" max="8959" width="11.28515625" style="262" customWidth="1"/>
    <col min="8960" max="8960" width="9" style="262" customWidth="1"/>
    <col min="8961" max="8961" width="10.42578125" style="262" bestFit="1" customWidth="1"/>
    <col min="8962" max="8962" width="10.42578125" style="262" customWidth="1"/>
    <col min="8963" max="8963" width="11.42578125" style="262" customWidth="1"/>
    <col min="8964" max="8964" width="9.140625" style="262"/>
    <col min="8965" max="8965" width="11.42578125" style="262" customWidth="1"/>
    <col min="8966" max="9208" width="9.140625" style="262"/>
    <col min="9209" max="9209" width="10" style="262" customWidth="1"/>
    <col min="9210" max="9210" width="9.140625" style="262"/>
    <col min="9211" max="9211" width="44" style="262" customWidth="1"/>
    <col min="9212" max="9212" width="8" style="262" customWidth="1"/>
    <col min="9213" max="9213" width="12" style="262" bestFit="1" customWidth="1"/>
    <col min="9214" max="9214" width="11.42578125" style="262" bestFit="1" customWidth="1"/>
    <col min="9215" max="9215" width="11.28515625" style="262" customWidth="1"/>
    <col min="9216" max="9216" width="9" style="262" customWidth="1"/>
    <col min="9217" max="9217" width="10.42578125" style="262" bestFit="1" customWidth="1"/>
    <col min="9218" max="9218" width="10.42578125" style="262" customWidth="1"/>
    <col min="9219" max="9219" width="11.42578125" style="262" customWidth="1"/>
    <col min="9220" max="9220" width="9.140625" style="262"/>
    <col min="9221" max="9221" width="11.42578125" style="262" customWidth="1"/>
    <col min="9222" max="9464" width="9.140625" style="262"/>
    <col min="9465" max="9465" width="10" style="262" customWidth="1"/>
    <col min="9466" max="9466" width="9.140625" style="262"/>
    <col min="9467" max="9467" width="44" style="262" customWidth="1"/>
    <col min="9468" max="9468" width="8" style="262" customWidth="1"/>
    <col min="9469" max="9469" width="12" style="262" bestFit="1" customWidth="1"/>
    <col min="9470" max="9470" width="11.42578125" style="262" bestFit="1" customWidth="1"/>
    <col min="9471" max="9471" width="11.28515625" style="262" customWidth="1"/>
    <col min="9472" max="9472" width="9" style="262" customWidth="1"/>
    <col min="9473" max="9473" width="10.42578125" style="262" bestFit="1" customWidth="1"/>
    <col min="9474" max="9474" width="10.42578125" style="262" customWidth="1"/>
    <col min="9475" max="9475" width="11.42578125" style="262" customWidth="1"/>
    <col min="9476" max="9476" width="9.140625" style="262"/>
    <col min="9477" max="9477" width="11.42578125" style="262" customWidth="1"/>
    <col min="9478" max="9720" width="9.140625" style="262"/>
    <col min="9721" max="9721" width="10" style="262" customWidth="1"/>
    <col min="9722" max="9722" width="9.140625" style="262"/>
    <col min="9723" max="9723" width="44" style="262" customWidth="1"/>
    <col min="9724" max="9724" width="8" style="262" customWidth="1"/>
    <col min="9725" max="9725" width="12" style="262" bestFit="1" customWidth="1"/>
    <col min="9726" max="9726" width="11.42578125" style="262" bestFit="1" customWidth="1"/>
    <col min="9727" max="9727" width="11.28515625" style="262" customWidth="1"/>
    <col min="9728" max="9728" width="9" style="262" customWidth="1"/>
    <col min="9729" max="9729" width="10.42578125" style="262" bestFit="1" customWidth="1"/>
    <col min="9730" max="9730" width="10.42578125" style="262" customWidth="1"/>
    <col min="9731" max="9731" width="11.42578125" style="262" customWidth="1"/>
    <col min="9732" max="9732" width="9.140625" style="262"/>
    <col min="9733" max="9733" width="11.42578125" style="262" customWidth="1"/>
    <col min="9734" max="9976" width="9.140625" style="262"/>
    <col min="9977" max="9977" width="10" style="262" customWidth="1"/>
    <col min="9978" max="9978" width="9.140625" style="262"/>
    <col min="9979" max="9979" width="44" style="262" customWidth="1"/>
    <col min="9980" max="9980" width="8" style="262" customWidth="1"/>
    <col min="9981" max="9981" width="12" style="262" bestFit="1" customWidth="1"/>
    <col min="9982" max="9982" width="11.42578125" style="262" bestFit="1" customWidth="1"/>
    <col min="9983" max="9983" width="11.28515625" style="262" customWidth="1"/>
    <col min="9984" max="9984" width="9" style="262" customWidth="1"/>
    <col min="9985" max="9985" width="10.42578125" style="262" bestFit="1" customWidth="1"/>
    <col min="9986" max="9986" width="10.42578125" style="262" customWidth="1"/>
    <col min="9987" max="9987" width="11.42578125" style="262" customWidth="1"/>
    <col min="9988" max="9988" width="9.140625" style="262"/>
    <col min="9989" max="9989" width="11.42578125" style="262" customWidth="1"/>
    <col min="9990" max="10232" width="9.140625" style="262"/>
    <col min="10233" max="10233" width="10" style="262" customWidth="1"/>
    <col min="10234" max="10234" width="9.140625" style="262"/>
    <col min="10235" max="10235" width="44" style="262" customWidth="1"/>
    <col min="10236" max="10236" width="8" style="262" customWidth="1"/>
    <col min="10237" max="10237" width="12" style="262" bestFit="1" customWidth="1"/>
    <col min="10238" max="10238" width="11.42578125" style="262" bestFit="1" customWidth="1"/>
    <col min="10239" max="10239" width="11.28515625" style="262" customWidth="1"/>
    <col min="10240" max="10240" width="9" style="262" customWidth="1"/>
    <col min="10241" max="10241" width="10.42578125" style="262" bestFit="1" customWidth="1"/>
    <col min="10242" max="10242" width="10.42578125" style="262" customWidth="1"/>
    <col min="10243" max="10243" width="11.42578125" style="262" customWidth="1"/>
    <col min="10244" max="10244" width="9.140625" style="262"/>
    <col min="10245" max="10245" width="11.42578125" style="262" customWidth="1"/>
    <col min="10246" max="10488" width="9.140625" style="262"/>
    <col min="10489" max="10489" width="10" style="262" customWidth="1"/>
    <col min="10490" max="10490" width="9.140625" style="262"/>
    <col min="10491" max="10491" width="44" style="262" customWidth="1"/>
    <col min="10492" max="10492" width="8" style="262" customWidth="1"/>
    <col min="10493" max="10493" width="12" style="262" bestFit="1" customWidth="1"/>
    <col min="10494" max="10494" width="11.42578125" style="262" bestFit="1" customWidth="1"/>
    <col min="10495" max="10495" width="11.28515625" style="262" customWidth="1"/>
    <col min="10496" max="10496" width="9" style="262" customWidth="1"/>
    <col min="10497" max="10497" width="10.42578125" style="262" bestFit="1" customWidth="1"/>
    <col min="10498" max="10498" width="10.42578125" style="262" customWidth="1"/>
    <col min="10499" max="10499" width="11.42578125" style="262" customWidth="1"/>
    <col min="10500" max="10500" width="9.140625" style="262"/>
    <col min="10501" max="10501" width="11.42578125" style="262" customWidth="1"/>
    <col min="10502" max="10744" width="9.140625" style="262"/>
    <col min="10745" max="10745" width="10" style="262" customWidth="1"/>
    <col min="10746" max="10746" width="9.140625" style="262"/>
    <col min="10747" max="10747" width="44" style="262" customWidth="1"/>
    <col min="10748" max="10748" width="8" style="262" customWidth="1"/>
    <col min="10749" max="10749" width="12" style="262" bestFit="1" customWidth="1"/>
    <col min="10750" max="10750" width="11.42578125" style="262" bestFit="1" customWidth="1"/>
    <col min="10751" max="10751" width="11.28515625" style="262" customWidth="1"/>
    <col min="10752" max="10752" width="9" style="262" customWidth="1"/>
    <col min="10753" max="10753" width="10.42578125" style="262" bestFit="1" customWidth="1"/>
    <col min="10754" max="10754" width="10.42578125" style="262" customWidth="1"/>
    <col min="10755" max="10755" width="11.42578125" style="262" customWidth="1"/>
    <col min="10756" max="10756" width="9.140625" style="262"/>
    <col min="10757" max="10757" width="11.42578125" style="262" customWidth="1"/>
    <col min="10758" max="11000" width="9.140625" style="262"/>
    <col min="11001" max="11001" width="10" style="262" customWidth="1"/>
    <col min="11002" max="11002" width="9.140625" style="262"/>
    <col min="11003" max="11003" width="44" style="262" customWidth="1"/>
    <col min="11004" max="11004" width="8" style="262" customWidth="1"/>
    <col min="11005" max="11005" width="12" style="262" bestFit="1" customWidth="1"/>
    <col min="11006" max="11006" width="11.42578125" style="262" bestFit="1" customWidth="1"/>
    <col min="11007" max="11007" width="11.28515625" style="262" customWidth="1"/>
    <col min="11008" max="11008" width="9" style="262" customWidth="1"/>
    <col min="11009" max="11009" width="10.42578125" style="262" bestFit="1" customWidth="1"/>
    <col min="11010" max="11010" width="10.42578125" style="262" customWidth="1"/>
    <col min="11011" max="11011" width="11.42578125" style="262" customWidth="1"/>
    <col min="11012" max="11012" width="9.140625" style="262"/>
    <col min="11013" max="11013" width="11.42578125" style="262" customWidth="1"/>
    <col min="11014" max="11256" width="9.140625" style="262"/>
    <col min="11257" max="11257" width="10" style="262" customWidth="1"/>
    <col min="11258" max="11258" width="9.140625" style="262"/>
    <col min="11259" max="11259" width="44" style="262" customWidth="1"/>
    <col min="11260" max="11260" width="8" style="262" customWidth="1"/>
    <col min="11261" max="11261" width="12" style="262" bestFit="1" customWidth="1"/>
    <col min="11262" max="11262" width="11.42578125" style="262" bestFit="1" customWidth="1"/>
    <col min="11263" max="11263" width="11.28515625" style="262" customWidth="1"/>
    <col min="11264" max="11264" width="9" style="262" customWidth="1"/>
    <col min="11265" max="11265" width="10.42578125" style="262" bestFit="1" customWidth="1"/>
    <col min="11266" max="11266" width="10.42578125" style="262" customWidth="1"/>
    <col min="11267" max="11267" width="11.42578125" style="262" customWidth="1"/>
    <col min="11268" max="11268" width="9.140625" style="262"/>
    <col min="11269" max="11269" width="11.42578125" style="262" customWidth="1"/>
    <col min="11270" max="11512" width="9.140625" style="262"/>
    <col min="11513" max="11513" width="10" style="262" customWidth="1"/>
    <col min="11514" max="11514" width="9.140625" style="262"/>
    <col min="11515" max="11515" width="44" style="262" customWidth="1"/>
    <col min="11516" max="11516" width="8" style="262" customWidth="1"/>
    <col min="11517" max="11517" width="12" style="262" bestFit="1" customWidth="1"/>
    <col min="11518" max="11518" width="11.42578125" style="262" bestFit="1" customWidth="1"/>
    <col min="11519" max="11519" width="11.28515625" style="262" customWidth="1"/>
    <col min="11520" max="11520" width="9" style="262" customWidth="1"/>
    <col min="11521" max="11521" width="10.42578125" style="262" bestFit="1" customWidth="1"/>
    <col min="11522" max="11522" width="10.42578125" style="262" customWidth="1"/>
    <col min="11523" max="11523" width="11.42578125" style="262" customWidth="1"/>
    <col min="11524" max="11524" width="9.140625" style="262"/>
    <col min="11525" max="11525" width="11.42578125" style="262" customWidth="1"/>
    <col min="11526" max="11768" width="9.140625" style="262"/>
    <col min="11769" max="11769" width="10" style="262" customWidth="1"/>
    <col min="11770" max="11770" width="9.140625" style="262"/>
    <col min="11771" max="11771" width="44" style="262" customWidth="1"/>
    <col min="11772" max="11772" width="8" style="262" customWidth="1"/>
    <col min="11773" max="11773" width="12" style="262" bestFit="1" customWidth="1"/>
    <col min="11774" max="11774" width="11.42578125" style="262" bestFit="1" customWidth="1"/>
    <col min="11775" max="11775" width="11.28515625" style="262" customWidth="1"/>
    <col min="11776" max="11776" width="9" style="262" customWidth="1"/>
    <col min="11777" max="11777" width="10.42578125" style="262" bestFit="1" customWidth="1"/>
    <col min="11778" max="11778" width="10.42578125" style="262" customWidth="1"/>
    <col min="11779" max="11779" width="11.42578125" style="262" customWidth="1"/>
    <col min="11780" max="11780" width="9.140625" style="262"/>
    <col min="11781" max="11781" width="11.42578125" style="262" customWidth="1"/>
    <col min="11782" max="12024" width="9.140625" style="262"/>
    <col min="12025" max="12025" width="10" style="262" customWidth="1"/>
    <col min="12026" max="12026" width="9.140625" style="262"/>
    <col min="12027" max="12027" width="44" style="262" customWidth="1"/>
    <col min="12028" max="12028" width="8" style="262" customWidth="1"/>
    <col min="12029" max="12029" width="12" style="262" bestFit="1" customWidth="1"/>
    <col min="12030" max="12030" width="11.42578125" style="262" bestFit="1" customWidth="1"/>
    <col min="12031" max="12031" width="11.28515625" style="262" customWidth="1"/>
    <col min="12032" max="12032" width="9" style="262" customWidth="1"/>
    <col min="12033" max="12033" width="10.42578125" style="262" bestFit="1" customWidth="1"/>
    <col min="12034" max="12034" width="10.42578125" style="262" customWidth="1"/>
    <col min="12035" max="12035" width="11.42578125" style="262" customWidth="1"/>
    <col min="12036" max="12036" width="9.140625" style="262"/>
    <col min="12037" max="12037" width="11.42578125" style="262" customWidth="1"/>
    <col min="12038" max="12280" width="9.140625" style="262"/>
    <col min="12281" max="12281" width="10" style="262" customWidth="1"/>
    <col min="12282" max="12282" width="9.140625" style="262"/>
    <col min="12283" max="12283" width="44" style="262" customWidth="1"/>
    <col min="12284" max="12284" width="8" style="262" customWidth="1"/>
    <col min="12285" max="12285" width="12" style="262" bestFit="1" customWidth="1"/>
    <col min="12286" max="12286" width="11.42578125" style="262" bestFit="1" customWidth="1"/>
    <col min="12287" max="12287" width="11.28515625" style="262" customWidth="1"/>
    <col min="12288" max="12288" width="9" style="262" customWidth="1"/>
    <col min="12289" max="12289" width="10.42578125" style="262" bestFit="1" customWidth="1"/>
    <col min="12290" max="12290" width="10.42578125" style="262" customWidth="1"/>
    <col min="12291" max="12291" width="11.42578125" style="262" customWidth="1"/>
    <col min="12292" max="12292" width="9.140625" style="262"/>
    <col min="12293" max="12293" width="11.42578125" style="262" customWidth="1"/>
    <col min="12294" max="12536" width="9.140625" style="262"/>
    <col min="12537" max="12537" width="10" style="262" customWidth="1"/>
    <col min="12538" max="12538" width="9.140625" style="262"/>
    <col min="12539" max="12539" width="44" style="262" customWidth="1"/>
    <col min="12540" max="12540" width="8" style="262" customWidth="1"/>
    <col min="12541" max="12541" width="12" style="262" bestFit="1" customWidth="1"/>
    <col min="12542" max="12542" width="11.42578125" style="262" bestFit="1" customWidth="1"/>
    <col min="12543" max="12543" width="11.28515625" style="262" customWidth="1"/>
    <col min="12544" max="12544" width="9" style="262" customWidth="1"/>
    <col min="12545" max="12545" width="10.42578125" style="262" bestFit="1" customWidth="1"/>
    <col min="12546" max="12546" width="10.42578125" style="262" customWidth="1"/>
    <col min="12547" max="12547" width="11.42578125" style="262" customWidth="1"/>
    <col min="12548" max="12548" width="9.140625" style="262"/>
    <col min="12549" max="12549" width="11.42578125" style="262" customWidth="1"/>
    <col min="12550" max="12792" width="9.140625" style="262"/>
    <col min="12793" max="12793" width="10" style="262" customWidth="1"/>
    <col min="12794" max="12794" width="9.140625" style="262"/>
    <col min="12795" max="12795" width="44" style="262" customWidth="1"/>
    <col min="12796" max="12796" width="8" style="262" customWidth="1"/>
    <col min="12797" max="12797" width="12" style="262" bestFit="1" customWidth="1"/>
    <col min="12798" max="12798" width="11.42578125" style="262" bestFit="1" customWidth="1"/>
    <col min="12799" max="12799" width="11.28515625" style="262" customWidth="1"/>
    <col min="12800" max="12800" width="9" style="262" customWidth="1"/>
    <col min="12801" max="12801" width="10.42578125" style="262" bestFit="1" customWidth="1"/>
    <col min="12802" max="12802" width="10.42578125" style="262" customWidth="1"/>
    <col min="12803" max="12803" width="11.42578125" style="262" customWidth="1"/>
    <col min="12804" max="12804" width="9.140625" style="262"/>
    <col min="12805" max="12805" width="11.42578125" style="262" customWidth="1"/>
    <col min="12806" max="13048" width="9.140625" style="262"/>
    <col min="13049" max="13049" width="10" style="262" customWidth="1"/>
    <col min="13050" max="13050" width="9.140625" style="262"/>
    <col min="13051" max="13051" width="44" style="262" customWidth="1"/>
    <col min="13052" max="13052" width="8" style="262" customWidth="1"/>
    <col min="13053" max="13053" width="12" style="262" bestFit="1" customWidth="1"/>
    <col min="13054" max="13054" width="11.42578125" style="262" bestFit="1" customWidth="1"/>
    <col min="13055" max="13055" width="11.28515625" style="262" customWidth="1"/>
    <col min="13056" max="13056" width="9" style="262" customWidth="1"/>
    <col min="13057" max="13057" width="10.42578125" style="262" bestFit="1" customWidth="1"/>
    <col min="13058" max="13058" width="10.42578125" style="262" customWidth="1"/>
    <col min="13059" max="13059" width="11.42578125" style="262" customWidth="1"/>
    <col min="13060" max="13060" width="9.140625" style="262"/>
    <col min="13061" max="13061" width="11.42578125" style="262" customWidth="1"/>
    <col min="13062" max="13304" width="9.140625" style="262"/>
    <col min="13305" max="13305" width="10" style="262" customWidth="1"/>
    <col min="13306" max="13306" width="9.140625" style="262"/>
    <col min="13307" max="13307" width="44" style="262" customWidth="1"/>
    <col min="13308" max="13308" width="8" style="262" customWidth="1"/>
    <col min="13309" max="13309" width="12" style="262" bestFit="1" customWidth="1"/>
    <col min="13310" max="13310" width="11.42578125" style="262" bestFit="1" customWidth="1"/>
    <col min="13311" max="13311" width="11.28515625" style="262" customWidth="1"/>
    <col min="13312" max="13312" width="9" style="262" customWidth="1"/>
    <col min="13313" max="13313" width="10.42578125" style="262" bestFit="1" customWidth="1"/>
    <col min="13314" max="13314" width="10.42578125" style="262" customWidth="1"/>
    <col min="13315" max="13315" width="11.42578125" style="262" customWidth="1"/>
    <col min="13316" max="13316" width="9.140625" style="262"/>
    <col min="13317" max="13317" width="11.42578125" style="262" customWidth="1"/>
    <col min="13318" max="13560" width="9.140625" style="262"/>
    <col min="13561" max="13561" width="10" style="262" customWidth="1"/>
    <col min="13562" max="13562" width="9.140625" style="262"/>
    <col min="13563" max="13563" width="44" style="262" customWidth="1"/>
    <col min="13564" max="13564" width="8" style="262" customWidth="1"/>
    <col min="13565" max="13565" width="12" style="262" bestFit="1" customWidth="1"/>
    <col min="13566" max="13566" width="11.42578125" style="262" bestFit="1" customWidth="1"/>
    <col min="13567" max="13567" width="11.28515625" style="262" customWidth="1"/>
    <col min="13568" max="13568" width="9" style="262" customWidth="1"/>
    <col min="13569" max="13569" width="10.42578125" style="262" bestFit="1" customWidth="1"/>
    <col min="13570" max="13570" width="10.42578125" style="262" customWidth="1"/>
    <col min="13571" max="13571" width="11.42578125" style="262" customWidth="1"/>
    <col min="13572" max="13572" width="9.140625" style="262"/>
    <col min="13573" max="13573" width="11.42578125" style="262" customWidth="1"/>
    <col min="13574" max="13816" width="9.140625" style="262"/>
    <col min="13817" max="13817" width="10" style="262" customWidth="1"/>
    <col min="13818" max="13818" width="9.140625" style="262"/>
    <col min="13819" max="13819" width="44" style="262" customWidth="1"/>
    <col min="13820" max="13820" width="8" style="262" customWidth="1"/>
    <col min="13821" max="13821" width="12" style="262" bestFit="1" customWidth="1"/>
    <col min="13822" max="13822" width="11.42578125" style="262" bestFit="1" customWidth="1"/>
    <col min="13823" max="13823" width="11.28515625" style="262" customWidth="1"/>
    <col min="13824" max="13824" width="9" style="262" customWidth="1"/>
    <col min="13825" max="13825" width="10.42578125" style="262" bestFit="1" customWidth="1"/>
    <col min="13826" max="13826" width="10.42578125" style="262" customWidth="1"/>
    <col min="13827" max="13827" width="11.42578125" style="262" customWidth="1"/>
    <col min="13828" max="13828" width="9.140625" style="262"/>
    <col min="13829" max="13829" width="11.42578125" style="262" customWidth="1"/>
    <col min="13830" max="14072" width="9.140625" style="262"/>
    <col min="14073" max="14073" width="10" style="262" customWidth="1"/>
    <col min="14074" max="14074" width="9.140625" style="262"/>
    <col min="14075" max="14075" width="44" style="262" customWidth="1"/>
    <col min="14076" max="14076" width="8" style="262" customWidth="1"/>
    <col min="14077" max="14077" width="12" style="262" bestFit="1" customWidth="1"/>
    <col min="14078" max="14078" width="11.42578125" style="262" bestFit="1" customWidth="1"/>
    <col min="14079" max="14079" width="11.28515625" style="262" customWidth="1"/>
    <col min="14080" max="14080" width="9" style="262" customWidth="1"/>
    <col min="14081" max="14081" width="10.42578125" style="262" bestFit="1" customWidth="1"/>
    <col min="14082" max="14082" width="10.42578125" style="262" customWidth="1"/>
    <col min="14083" max="14083" width="11.42578125" style="262" customWidth="1"/>
    <col min="14084" max="14084" width="9.140625" style="262"/>
    <col min="14085" max="14085" width="11.42578125" style="262" customWidth="1"/>
    <col min="14086" max="14328" width="9.140625" style="262"/>
    <col min="14329" max="14329" width="10" style="262" customWidth="1"/>
    <col min="14330" max="14330" width="9.140625" style="262"/>
    <col min="14331" max="14331" width="44" style="262" customWidth="1"/>
    <col min="14332" max="14332" width="8" style="262" customWidth="1"/>
    <col min="14333" max="14333" width="12" style="262" bestFit="1" customWidth="1"/>
    <col min="14334" max="14334" width="11.42578125" style="262" bestFit="1" customWidth="1"/>
    <col min="14335" max="14335" width="11.28515625" style="262" customWidth="1"/>
    <col min="14336" max="14336" width="9" style="262" customWidth="1"/>
    <col min="14337" max="14337" width="10.42578125" style="262" bestFit="1" customWidth="1"/>
    <col min="14338" max="14338" width="10.42578125" style="262" customWidth="1"/>
    <col min="14339" max="14339" width="11.42578125" style="262" customWidth="1"/>
    <col min="14340" max="14340" width="9.140625" style="262"/>
    <col min="14341" max="14341" width="11.42578125" style="262" customWidth="1"/>
    <col min="14342" max="14584" width="9.140625" style="262"/>
    <col min="14585" max="14585" width="10" style="262" customWidth="1"/>
    <col min="14586" max="14586" width="9.140625" style="262"/>
    <col min="14587" max="14587" width="44" style="262" customWidth="1"/>
    <col min="14588" max="14588" width="8" style="262" customWidth="1"/>
    <col min="14589" max="14589" width="12" style="262" bestFit="1" customWidth="1"/>
    <col min="14590" max="14590" width="11.42578125" style="262" bestFit="1" customWidth="1"/>
    <col min="14591" max="14591" width="11.28515625" style="262" customWidth="1"/>
    <col min="14592" max="14592" width="9" style="262" customWidth="1"/>
    <col min="14593" max="14593" width="10.42578125" style="262" bestFit="1" customWidth="1"/>
    <col min="14594" max="14594" width="10.42578125" style="262" customWidth="1"/>
    <col min="14595" max="14595" width="11.42578125" style="262" customWidth="1"/>
    <col min="14596" max="14596" width="9.140625" style="262"/>
    <col min="14597" max="14597" width="11.42578125" style="262" customWidth="1"/>
    <col min="14598" max="14840" width="9.140625" style="262"/>
    <col min="14841" max="14841" width="10" style="262" customWidth="1"/>
    <col min="14842" max="14842" width="9.140625" style="262"/>
    <col min="14843" max="14843" width="44" style="262" customWidth="1"/>
    <col min="14844" max="14844" width="8" style="262" customWidth="1"/>
    <col min="14845" max="14845" width="12" style="262" bestFit="1" customWidth="1"/>
    <col min="14846" max="14846" width="11.42578125" style="262" bestFit="1" customWidth="1"/>
    <col min="14847" max="14847" width="11.28515625" style="262" customWidth="1"/>
    <col min="14848" max="14848" width="9" style="262" customWidth="1"/>
    <col min="14849" max="14849" width="10.42578125" style="262" bestFit="1" customWidth="1"/>
    <col min="14850" max="14850" width="10.42578125" style="262" customWidth="1"/>
    <col min="14851" max="14851" width="11.42578125" style="262" customWidth="1"/>
    <col min="14852" max="14852" width="9.140625" style="262"/>
    <col min="14853" max="14853" width="11.42578125" style="262" customWidth="1"/>
    <col min="14854" max="15096" width="9.140625" style="262"/>
    <col min="15097" max="15097" width="10" style="262" customWidth="1"/>
    <col min="15098" max="15098" width="9.140625" style="262"/>
    <col min="15099" max="15099" width="44" style="262" customWidth="1"/>
    <col min="15100" max="15100" width="8" style="262" customWidth="1"/>
    <col min="15101" max="15101" width="12" style="262" bestFit="1" customWidth="1"/>
    <col min="15102" max="15102" width="11.42578125" style="262" bestFit="1" customWidth="1"/>
    <col min="15103" max="15103" width="11.28515625" style="262" customWidth="1"/>
    <col min="15104" max="15104" width="9" style="262" customWidth="1"/>
    <col min="15105" max="15105" width="10.42578125" style="262" bestFit="1" customWidth="1"/>
    <col min="15106" max="15106" width="10.42578125" style="262" customWidth="1"/>
    <col min="15107" max="15107" width="11.42578125" style="262" customWidth="1"/>
    <col min="15108" max="15108" width="9.140625" style="262"/>
    <col min="15109" max="15109" width="11.42578125" style="262" customWidth="1"/>
    <col min="15110" max="15352" width="9.140625" style="262"/>
    <col min="15353" max="15353" width="10" style="262" customWidth="1"/>
    <col min="15354" max="15354" width="9.140625" style="262"/>
    <col min="15355" max="15355" width="44" style="262" customWidth="1"/>
    <col min="15356" max="15356" width="8" style="262" customWidth="1"/>
    <col min="15357" max="15357" width="12" style="262" bestFit="1" customWidth="1"/>
    <col min="15358" max="15358" width="11.42578125" style="262" bestFit="1" customWidth="1"/>
    <col min="15359" max="15359" width="11.28515625" style="262" customWidth="1"/>
    <col min="15360" max="15360" width="9" style="262" customWidth="1"/>
    <col min="15361" max="15361" width="10.42578125" style="262" bestFit="1" customWidth="1"/>
    <col min="15362" max="15362" width="10.42578125" style="262" customWidth="1"/>
    <col min="15363" max="15363" width="11.42578125" style="262" customWidth="1"/>
    <col min="15364" max="15364" width="9.140625" style="262"/>
    <col min="15365" max="15365" width="11.42578125" style="262" customWidth="1"/>
    <col min="15366" max="15608" width="9.140625" style="262"/>
    <col min="15609" max="15609" width="10" style="262" customWidth="1"/>
    <col min="15610" max="15610" width="9.140625" style="262"/>
    <col min="15611" max="15611" width="44" style="262" customWidth="1"/>
    <col min="15612" max="15612" width="8" style="262" customWidth="1"/>
    <col min="15613" max="15613" width="12" style="262" bestFit="1" customWidth="1"/>
    <col min="15614" max="15614" width="11.42578125" style="262" bestFit="1" customWidth="1"/>
    <col min="15615" max="15615" width="11.28515625" style="262" customWidth="1"/>
    <col min="15616" max="15616" width="9" style="262" customWidth="1"/>
    <col min="15617" max="15617" width="10.42578125" style="262" bestFit="1" customWidth="1"/>
    <col min="15618" max="15618" width="10.42578125" style="262" customWidth="1"/>
    <col min="15619" max="15619" width="11.42578125" style="262" customWidth="1"/>
    <col min="15620" max="15620" width="9.140625" style="262"/>
    <col min="15621" max="15621" width="11.42578125" style="262" customWidth="1"/>
    <col min="15622" max="15864" width="9.140625" style="262"/>
    <col min="15865" max="15865" width="10" style="262" customWidth="1"/>
    <col min="15866" max="15866" width="9.140625" style="262"/>
    <col min="15867" max="15867" width="44" style="262" customWidth="1"/>
    <col min="15868" max="15868" width="8" style="262" customWidth="1"/>
    <col min="15869" max="15869" width="12" style="262" bestFit="1" customWidth="1"/>
    <col min="15870" max="15870" width="11.42578125" style="262" bestFit="1" customWidth="1"/>
    <col min="15871" max="15871" width="11.28515625" style="262" customWidth="1"/>
    <col min="15872" max="15872" width="9" style="262" customWidth="1"/>
    <col min="15873" max="15873" width="10.42578125" style="262" bestFit="1" customWidth="1"/>
    <col min="15874" max="15874" width="10.42578125" style="262" customWidth="1"/>
    <col min="15875" max="15875" width="11.42578125" style="262" customWidth="1"/>
    <col min="15876" max="15876" width="9.140625" style="262"/>
    <col min="15877" max="15877" width="11.42578125" style="262" customWidth="1"/>
    <col min="15878" max="16120" width="9.140625" style="262"/>
    <col min="16121" max="16121" width="10" style="262" customWidth="1"/>
    <col min="16122" max="16122" width="9.140625" style="262"/>
    <col min="16123" max="16123" width="44" style="262" customWidth="1"/>
    <col min="16124" max="16124" width="8" style="262" customWidth="1"/>
    <col min="16125" max="16125" width="12" style="262" bestFit="1" customWidth="1"/>
    <col min="16126" max="16126" width="11.42578125" style="262" bestFit="1" customWidth="1"/>
    <col min="16127" max="16127" width="11.28515625" style="262" customWidth="1"/>
    <col min="16128" max="16128" width="9" style="262" customWidth="1"/>
    <col min="16129" max="16129" width="10.42578125" style="262" bestFit="1" customWidth="1"/>
    <col min="16130" max="16130" width="10.42578125" style="262" customWidth="1"/>
    <col min="16131" max="16131" width="11.42578125" style="262" customWidth="1"/>
    <col min="16132" max="16132" width="9.140625" style="262"/>
    <col min="16133" max="16133" width="11.42578125" style="262" customWidth="1"/>
    <col min="16134" max="16384" width="9.140625" style="262"/>
  </cols>
  <sheetData>
    <row r="1" spans="1:6" ht="55.5" customHeight="1" x14ac:dyDescent="0.2">
      <c r="A1" s="261" t="s">
        <v>71</v>
      </c>
      <c r="B1" s="261"/>
      <c r="C1" s="261"/>
      <c r="D1" s="261"/>
      <c r="E1" s="261"/>
      <c r="F1" s="261"/>
    </row>
    <row r="2" spans="1:6" x14ac:dyDescent="0.2">
      <c r="A2" s="264"/>
      <c r="B2" s="265"/>
      <c r="C2" s="266"/>
      <c r="D2" s="8"/>
    </row>
    <row r="3" spans="1:6" ht="31.5" customHeight="1" x14ac:dyDescent="0.2">
      <c r="A3" s="267" t="s">
        <v>3</v>
      </c>
      <c r="B3" s="268"/>
      <c r="C3" s="269"/>
      <c r="D3" s="270" t="s">
        <v>4</v>
      </c>
      <c r="E3" s="270" t="s">
        <v>5</v>
      </c>
      <c r="F3" s="304" t="s">
        <v>6</v>
      </c>
    </row>
    <row r="4" spans="1:6" ht="21" customHeight="1" x14ac:dyDescent="0.2">
      <c r="A4" s="271"/>
      <c r="B4" s="272"/>
      <c r="C4" s="273"/>
      <c r="D4" s="274">
        <v>251686.21000000002</v>
      </c>
      <c r="E4" s="274">
        <v>272609.51</v>
      </c>
      <c r="F4" s="274">
        <v>-20923.299999999977</v>
      </c>
    </row>
    <row r="5" spans="1:6" ht="12.75" customHeight="1" x14ac:dyDescent="0.2">
      <c r="A5" s="275" t="s">
        <v>7</v>
      </c>
      <c r="B5" s="276"/>
      <c r="C5" s="276"/>
      <c r="D5" s="276"/>
      <c r="E5" s="276"/>
      <c r="F5" s="277"/>
    </row>
    <row r="6" spans="1:6" ht="28.5" customHeight="1" x14ac:dyDescent="0.2">
      <c r="A6" s="305" t="s">
        <v>8</v>
      </c>
      <c r="B6" s="306"/>
      <c r="C6" s="307"/>
      <c r="D6" s="24">
        <v>180727.84000000003</v>
      </c>
      <c r="E6" s="24">
        <v>197909.22</v>
      </c>
      <c r="F6" s="24">
        <v>-17181.379999999983</v>
      </c>
    </row>
    <row r="7" spans="1:6" ht="27.75" customHeight="1" x14ac:dyDescent="0.2">
      <c r="A7" s="296" t="s">
        <v>12</v>
      </c>
      <c r="B7" s="297"/>
      <c r="C7" s="298"/>
      <c r="D7" s="24">
        <v>9383.4509999999991</v>
      </c>
      <c r="E7" s="24">
        <v>10178.338653664949</v>
      </c>
      <c r="F7" s="24">
        <v>-794.88765366494954</v>
      </c>
    </row>
    <row r="8" spans="1:6" ht="12.75" customHeight="1" x14ac:dyDescent="0.2">
      <c r="A8" s="281" t="s">
        <v>13</v>
      </c>
      <c r="B8" s="282"/>
      <c r="C8" s="283"/>
      <c r="D8" s="274">
        <v>190111.29100000003</v>
      </c>
      <c r="E8" s="274">
        <v>208087.55865366495</v>
      </c>
      <c r="F8" s="274">
        <v>-17976.267653664931</v>
      </c>
    </row>
    <row r="9" spans="1:6" ht="12.75" customHeight="1" x14ac:dyDescent="0.2">
      <c r="A9" s="275" t="s">
        <v>14</v>
      </c>
      <c r="B9" s="276"/>
      <c r="C9" s="276"/>
      <c r="D9" s="276"/>
      <c r="E9" s="276"/>
      <c r="F9" s="277"/>
    </row>
    <row r="10" spans="1:6" ht="25.5" customHeight="1" x14ac:dyDescent="0.2">
      <c r="A10" s="308" t="s">
        <v>15</v>
      </c>
      <c r="B10" s="309"/>
      <c r="C10" s="310"/>
      <c r="D10" s="24">
        <v>46972.800000000003</v>
      </c>
      <c r="E10" s="24">
        <v>49063.6</v>
      </c>
      <c r="F10" s="24">
        <v>-2090.7999999999956</v>
      </c>
    </row>
    <row r="11" spans="1:6" ht="27" customHeight="1" x14ac:dyDescent="0.2">
      <c r="A11" s="296" t="s">
        <v>16</v>
      </c>
      <c r="B11" s="297"/>
      <c r="C11" s="298"/>
      <c r="D11" s="24">
        <v>3292.44</v>
      </c>
      <c r="E11" s="24">
        <v>3571.3480378245304</v>
      </c>
      <c r="F11" s="24">
        <v>-278.90803782453031</v>
      </c>
    </row>
    <row r="12" spans="1:6" ht="12.75" customHeight="1" x14ac:dyDescent="0.2">
      <c r="A12" s="281" t="s">
        <v>17</v>
      </c>
      <c r="B12" s="282"/>
      <c r="C12" s="283"/>
      <c r="D12" s="274">
        <v>50265.240000000005</v>
      </c>
      <c r="E12" s="274">
        <v>52634.948037824528</v>
      </c>
      <c r="F12" s="274">
        <v>-2369.7080378245259</v>
      </c>
    </row>
    <row r="13" spans="1:6" ht="13.5" customHeight="1" x14ac:dyDescent="0.2">
      <c r="A13" s="275" t="s">
        <v>18</v>
      </c>
      <c r="B13" s="276"/>
      <c r="C13" s="276"/>
      <c r="D13" s="276"/>
      <c r="E13" s="276"/>
      <c r="F13" s="277"/>
    </row>
    <row r="14" spans="1:6" ht="29.25" customHeight="1" x14ac:dyDescent="0.2">
      <c r="A14" s="296" t="s">
        <v>19</v>
      </c>
      <c r="B14" s="297"/>
      <c r="C14" s="298"/>
      <c r="D14" s="24">
        <v>10568.88</v>
      </c>
      <c r="E14" s="24">
        <v>11083.45</v>
      </c>
      <c r="F14" s="24">
        <v>-514.57000000000153</v>
      </c>
    </row>
    <row r="15" spans="1:6" ht="12.75" customHeight="1" x14ac:dyDescent="0.2">
      <c r="A15" s="296" t="s">
        <v>20</v>
      </c>
      <c r="B15" s="297"/>
      <c r="C15" s="298"/>
      <c r="D15" s="24">
        <v>740.79900000000009</v>
      </c>
      <c r="E15" s="24">
        <v>803.5533085105194</v>
      </c>
      <c r="F15" s="24">
        <v>-62.754308510519309</v>
      </c>
    </row>
    <row r="16" spans="1:6" x14ac:dyDescent="0.2">
      <c r="A16" s="284" t="s">
        <v>21</v>
      </c>
      <c r="B16" s="285"/>
      <c r="C16" s="286"/>
      <c r="D16" s="274">
        <v>11309.679</v>
      </c>
      <c r="E16" s="274">
        <v>11887.003308510521</v>
      </c>
      <c r="F16" s="274">
        <v>-577.3243085105205</v>
      </c>
    </row>
    <row r="17" spans="1:6" ht="12.75" customHeight="1" x14ac:dyDescent="0.2">
      <c r="A17" s="264"/>
      <c r="B17" s="264"/>
      <c r="C17" s="264"/>
      <c r="D17" s="134"/>
      <c r="E17" s="134"/>
    </row>
    <row r="18" spans="1:6" s="292" customFormat="1" ht="26.25" customHeight="1" x14ac:dyDescent="0.2">
      <c r="A18" s="288" t="s">
        <v>25</v>
      </c>
      <c r="B18" s="289"/>
      <c r="C18" s="290"/>
      <c r="D18" s="287">
        <v>226042.74585000001</v>
      </c>
      <c r="E18" s="291"/>
      <c r="F18" s="291"/>
    </row>
    <row r="19" spans="1:6" s="292" customFormat="1" ht="15" customHeight="1" x14ac:dyDescent="0.2">
      <c r="A19" s="293" t="s">
        <v>7</v>
      </c>
      <c r="B19" s="294"/>
      <c r="C19" s="294"/>
      <c r="D19" s="295"/>
      <c r="E19" s="291"/>
      <c r="F19" s="291"/>
    </row>
    <row r="20" spans="1:6" s="292" customFormat="1" ht="24.75" customHeight="1" x14ac:dyDescent="0.2">
      <c r="A20" s="281" t="s">
        <v>26</v>
      </c>
      <c r="B20" s="282"/>
      <c r="C20" s="283"/>
      <c r="D20" s="274"/>
      <c r="E20" s="291"/>
      <c r="F20" s="291"/>
    </row>
    <row r="21" spans="1:6" s="292" customFormat="1" ht="45.75" customHeight="1" x14ac:dyDescent="0.2">
      <c r="A21" s="296" t="s">
        <v>27</v>
      </c>
      <c r="B21" s="297"/>
      <c r="C21" s="298"/>
      <c r="D21" s="59">
        <v>109703.88630000001</v>
      </c>
      <c r="E21" s="291"/>
      <c r="F21" s="291"/>
    </row>
    <row r="22" spans="1:6" s="292" customFormat="1" ht="12.75" customHeight="1" x14ac:dyDescent="0.2">
      <c r="A22" s="296" t="s">
        <v>30</v>
      </c>
      <c r="B22" s="297"/>
      <c r="C22" s="298"/>
      <c r="D22" s="59">
        <v>0</v>
      </c>
      <c r="E22" s="291"/>
    </row>
    <row r="23" spans="1:6" s="292" customFormat="1" ht="25.5" customHeight="1" x14ac:dyDescent="0.2">
      <c r="A23" s="281" t="s">
        <v>33</v>
      </c>
      <c r="B23" s="282"/>
      <c r="C23" s="283"/>
      <c r="D23" s="287"/>
      <c r="E23" s="291"/>
      <c r="F23" s="291"/>
    </row>
    <row r="24" spans="1:6" s="292" customFormat="1" ht="12.75" customHeight="1" x14ac:dyDescent="0.2">
      <c r="A24" s="171" t="s">
        <v>73</v>
      </c>
      <c r="B24" s="171"/>
      <c r="C24" s="171"/>
      <c r="D24" s="59">
        <v>6911.4705000000004</v>
      </c>
      <c r="E24" s="291"/>
      <c r="F24" s="291"/>
    </row>
    <row r="25" spans="1:6" s="292" customFormat="1" ht="12.75" customHeight="1" x14ac:dyDescent="0.2">
      <c r="A25" s="296" t="s">
        <v>61</v>
      </c>
      <c r="B25" s="297"/>
      <c r="C25" s="298"/>
      <c r="D25" s="59">
        <v>46855.360000000001</v>
      </c>
      <c r="E25" s="291"/>
      <c r="F25" s="291"/>
    </row>
    <row r="26" spans="1:6" s="292" customFormat="1" ht="12.75" customHeight="1" x14ac:dyDescent="0.2">
      <c r="A26" s="281" t="s">
        <v>39</v>
      </c>
      <c r="B26" s="282"/>
      <c r="C26" s="283"/>
      <c r="D26" s="287">
        <v>163470.71679999999</v>
      </c>
      <c r="E26" s="291"/>
      <c r="F26" s="291"/>
    </row>
    <row r="27" spans="1:6" s="292" customFormat="1" ht="12.75" customHeight="1" x14ac:dyDescent="0.2">
      <c r="A27" s="296" t="s">
        <v>40</v>
      </c>
      <c r="B27" s="297"/>
      <c r="C27" s="298"/>
      <c r="D27" s="59">
        <v>26640.577200000003</v>
      </c>
      <c r="E27" s="291"/>
      <c r="F27" s="291"/>
    </row>
    <row r="28" spans="1:6" ht="12.75" customHeight="1" x14ac:dyDescent="0.2">
      <c r="A28" s="281" t="s">
        <v>41</v>
      </c>
      <c r="B28" s="282"/>
      <c r="C28" s="283"/>
      <c r="D28" s="287">
        <v>190111.29399999999</v>
      </c>
    </row>
    <row r="29" spans="1:6" ht="15" customHeight="1" x14ac:dyDescent="0.2">
      <c r="A29" s="293" t="s">
        <v>14</v>
      </c>
      <c r="B29" s="294"/>
      <c r="C29" s="294"/>
      <c r="D29" s="295"/>
    </row>
    <row r="30" spans="1:6" ht="28.5" customHeight="1" x14ac:dyDescent="0.2">
      <c r="A30" s="171" t="s">
        <v>76</v>
      </c>
      <c r="B30" s="171"/>
      <c r="C30" s="171"/>
      <c r="D30" s="59">
        <v>23300</v>
      </c>
    </row>
    <row r="31" spans="1:6" ht="12.75" customHeight="1" x14ac:dyDescent="0.2">
      <c r="A31" s="281" t="s">
        <v>43</v>
      </c>
      <c r="B31" s="282"/>
      <c r="C31" s="283"/>
      <c r="D31" s="287">
        <v>23300</v>
      </c>
    </row>
    <row r="32" spans="1:6" ht="14.25" customHeight="1" x14ac:dyDescent="0.25">
      <c r="A32" s="311" t="s">
        <v>44</v>
      </c>
      <c r="B32" s="312"/>
      <c r="C32" s="312"/>
      <c r="D32" s="313"/>
    </row>
    <row r="33" spans="1:5" ht="51" customHeight="1" x14ac:dyDescent="0.2">
      <c r="A33" s="296" t="s">
        <v>45</v>
      </c>
      <c r="B33" s="297"/>
      <c r="C33" s="298"/>
      <c r="D33" s="59">
        <v>10935</v>
      </c>
    </row>
    <row r="34" spans="1:5" ht="12.75" customHeight="1" x14ac:dyDescent="0.2">
      <c r="A34" s="278" t="s">
        <v>46</v>
      </c>
      <c r="B34" s="279"/>
      <c r="C34" s="280"/>
      <c r="D34" s="59">
        <v>0</v>
      </c>
    </row>
    <row r="35" spans="1:5" ht="12.75" customHeight="1" x14ac:dyDescent="0.2">
      <c r="A35" s="296" t="s">
        <v>47</v>
      </c>
      <c r="B35" s="297"/>
      <c r="C35" s="298"/>
      <c r="D35" s="59">
        <v>1696.4518499999999</v>
      </c>
    </row>
    <row r="36" spans="1:5" ht="12.75" customHeight="1" x14ac:dyDescent="0.2">
      <c r="A36" s="281" t="s">
        <v>48</v>
      </c>
      <c r="B36" s="282"/>
      <c r="C36" s="283"/>
      <c r="D36" s="287">
        <v>12631.451849999999</v>
      </c>
    </row>
    <row r="37" spans="1:5" x14ac:dyDescent="0.2">
      <c r="B37" s="300"/>
      <c r="C37" s="300"/>
    </row>
    <row r="38" spans="1:5" ht="19.5" customHeight="1" x14ac:dyDescent="0.2">
      <c r="A38" s="293" t="s">
        <v>55</v>
      </c>
      <c r="B38" s="294"/>
      <c r="C38" s="294"/>
      <c r="D38" s="295"/>
    </row>
    <row r="39" spans="1:5" ht="12.75" customHeight="1" x14ac:dyDescent="0.2">
      <c r="A39" s="314" t="s">
        <v>63</v>
      </c>
      <c r="B39" s="315"/>
      <c r="C39" s="316"/>
      <c r="D39" s="274">
        <v>17976.264653664963</v>
      </c>
    </row>
    <row r="40" spans="1:5" ht="12.75" customHeight="1" x14ac:dyDescent="0.2">
      <c r="A40" s="314" t="s">
        <v>64</v>
      </c>
      <c r="B40" s="315"/>
      <c r="C40" s="316"/>
      <c r="D40" s="274">
        <v>29334.948037824528</v>
      </c>
    </row>
    <row r="41" spans="1:5" ht="12.75" customHeight="1" x14ac:dyDescent="0.2">
      <c r="A41" s="314" t="s">
        <v>67</v>
      </c>
      <c r="B41" s="315"/>
      <c r="C41" s="316"/>
      <c r="D41" s="274">
        <v>-744.44854148947888</v>
      </c>
    </row>
    <row r="42" spans="1:5" ht="33.75" customHeight="1" x14ac:dyDescent="0.2">
      <c r="A42" s="314" t="s">
        <v>74</v>
      </c>
      <c r="B42" s="315"/>
      <c r="C42" s="316"/>
      <c r="D42" s="274">
        <v>183509.27599999995</v>
      </c>
    </row>
    <row r="43" spans="1:5" ht="34.5" customHeight="1" x14ac:dyDescent="0.2">
      <c r="A43" s="314" t="s">
        <v>75</v>
      </c>
      <c r="B43" s="315"/>
      <c r="C43" s="316"/>
      <c r="D43" s="274">
        <v>230076.04014999996</v>
      </c>
      <c r="E43" s="129"/>
    </row>
    <row r="44" spans="1:5" x14ac:dyDescent="0.2">
      <c r="A44" s="317"/>
      <c r="B44" s="317"/>
      <c r="C44" s="317"/>
      <c r="D44" s="134"/>
      <c r="E44" s="129"/>
    </row>
    <row r="45" spans="1:5" x14ac:dyDescent="0.2">
      <c r="A45" s="317"/>
      <c r="B45" s="317"/>
      <c r="C45" s="317"/>
      <c r="D45" s="134"/>
      <c r="E45" s="129"/>
    </row>
    <row r="46" spans="1:5" x14ac:dyDescent="0.2">
      <c r="A46" s="299" t="s">
        <v>56</v>
      </c>
      <c r="D46" s="135" t="s">
        <v>57</v>
      </c>
    </row>
    <row r="47" spans="1:5" x14ac:dyDescent="0.2">
      <c r="D47" s="135"/>
    </row>
    <row r="48" spans="1:5" x14ac:dyDescent="0.2">
      <c r="A48" s="302"/>
      <c r="B48" s="302"/>
      <c r="C48" s="302"/>
      <c r="D48" s="135"/>
    </row>
    <row r="49" spans="1:4" x14ac:dyDescent="0.2">
      <c r="A49" s="299" t="s">
        <v>58</v>
      </c>
      <c r="D49" s="303" t="s">
        <v>59</v>
      </c>
    </row>
    <row r="50" spans="1:4" x14ac:dyDescent="0.2">
      <c r="D50" s="303"/>
    </row>
  </sheetData>
  <mergeCells count="39">
    <mergeCell ref="A1:F1"/>
    <mergeCell ref="A3:C4"/>
    <mergeCell ref="A15:C15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16:C16"/>
    <mergeCell ref="A18:C18"/>
    <mergeCell ref="A19:D19"/>
    <mergeCell ref="A20:C20"/>
    <mergeCell ref="A21:C21"/>
    <mergeCell ref="A22:C22"/>
    <mergeCell ref="A23:C23"/>
    <mergeCell ref="A24:C24"/>
    <mergeCell ref="A34:C34"/>
    <mergeCell ref="A25:C25"/>
    <mergeCell ref="A26:C26"/>
    <mergeCell ref="A27:C27"/>
    <mergeCell ref="A28:C28"/>
    <mergeCell ref="A29:D29"/>
    <mergeCell ref="A30:C30"/>
    <mergeCell ref="A31:C31"/>
    <mergeCell ref="A32:D32"/>
    <mergeCell ref="A33:C33"/>
    <mergeCell ref="A35:C35"/>
    <mergeCell ref="A36:C36"/>
    <mergeCell ref="A42:C42"/>
    <mergeCell ref="A43:C43"/>
    <mergeCell ref="A38:D38"/>
    <mergeCell ref="A39:C39"/>
    <mergeCell ref="A40:C40"/>
    <mergeCell ref="A41:C41"/>
  </mergeCells>
  <pageMargins left="0.11811023622047245" right="0" top="0.15748031496062992" bottom="0.15748031496062992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B6DEB-88BA-469E-B793-A8D2E7FE2075}">
  <sheetPr>
    <tabColor rgb="FFFFFF00"/>
    <pageSetUpPr fitToPage="1"/>
  </sheetPr>
  <dimension ref="A1:Q76"/>
  <sheetViews>
    <sheetView topLeftCell="A32" workbookViewId="0">
      <selection activeCell="Q48" sqref="Q48"/>
    </sheetView>
  </sheetViews>
  <sheetFormatPr defaultRowHeight="12.75" x14ac:dyDescent="0.2"/>
  <cols>
    <col min="1" max="1" width="10" style="80" customWidth="1"/>
    <col min="2" max="2" width="9.140625" style="80"/>
    <col min="3" max="3" width="44" style="80" customWidth="1"/>
    <col min="4" max="4" width="8" style="114" hidden="1" customWidth="1"/>
    <col min="5" max="5" width="12" style="5" bestFit="1" customWidth="1"/>
    <col min="6" max="6" width="11.42578125" style="6" bestFit="1" customWidth="1"/>
    <col min="7" max="7" width="11.28515625" style="6" customWidth="1"/>
    <col min="8" max="8" width="9" style="1" hidden="1" customWidth="1"/>
    <col min="9" max="10" width="10.42578125" style="2" hidden="1" customWidth="1"/>
    <col min="11" max="11" width="11.42578125" style="2" hidden="1" customWidth="1"/>
    <col min="12" max="12" width="10.42578125" style="2" hidden="1" customWidth="1"/>
    <col min="13" max="13" width="11.42578125" style="2" hidden="1" customWidth="1"/>
    <col min="14" max="16" width="0" style="2" hidden="1" customWidth="1"/>
    <col min="17" max="256" width="9.140625" style="2"/>
    <col min="257" max="257" width="10" style="2" customWidth="1"/>
    <col min="258" max="258" width="9.140625" style="2"/>
    <col min="259" max="259" width="44" style="2" customWidth="1"/>
    <col min="260" max="260" width="8" style="2" customWidth="1"/>
    <col min="261" max="261" width="12" style="2" bestFit="1" customWidth="1"/>
    <col min="262" max="262" width="11.42578125" style="2" bestFit="1" customWidth="1"/>
    <col min="263" max="263" width="11.28515625" style="2" customWidth="1"/>
    <col min="264" max="264" width="9" style="2" customWidth="1"/>
    <col min="265" max="265" width="10.42578125" style="2" bestFit="1" customWidth="1"/>
    <col min="266" max="266" width="10.42578125" style="2" customWidth="1"/>
    <col min="267" max="267" width="11.42578125" style="2" customWidth="1"/>
    <col min="268" max="268" width="9.140625" style="2"/>
    <col min="269" max="269" width="11.42578125" style="2" customWidth="1"/>
    <col min="270" max="512" width="9.140625" style="2"/>
    <col min="513" max="513" width="10" style="2" customWidth="1"/>
    <col min="514" max="514" width="9.140625" style="2"/>
    <col min="515" max="515" width="44" style="2" customWidth="1"/>
    <col min="516" max="516" width="8" style="2" customWidth="1"/>
    <col min="517" max="517" width="12" style="2" bestFit="1" customWidth="1"/>
    <col min="518" max="518" width="11.42578125" style="2" bestFit="1" customWidth="1"/>
    <col min="519" max="519" width="11.28515625" style="2" customWidth="1"/>
    <col min="520" max="520" width="9" style="2" customWidth="1"/>
    <col min="521" max="521" width="10.42578125" style="2" bestFit="1" customWidth="1"/>
    <col min="522" max="522" width="10.42578125" style="2" customWidth="1"/>
    <col min="523" max="523" width="11.42578125" style="2" customWidth="1"/>
    <col min="524" max="524" width="9.140625" style="2"/>
    <col min="525" max="525" width="11.42578125" style="2" customWidth="1"/>
    <col min="526" max="768" width="9.140625" style="2"/>
    <col min="769" max="769" width="10" style="2" customWidth="1"/>
    <col min="770" max="770" width="9.140625" style="2"/>
    <col min="771" max="771" width="44" style="2" customWidth="1"/>
    <col min="772" max="772" width="8" style="2" customWidth="1"/>
    <col min="773" max="773" width="12" style="2" bestFit="1" customWidth="1"/>
    <col min="774" max="774" width="11.42578125" style="2" bestFit="1" customWidth="1"/>
    <col min="775" max="775" width="11.28515625" style="2" customWidth="1"/>
    <col min="776" max="776" width="9" style="2" customWidth="1"/>
    <col min="777" max="777" width="10.42578125" style="2" bestFit="1" customWidth="1"/>
    <col min="778" max="778" width="10.42578125" style="2" customWidth="1"/>
    <col min="779" max="779" width="11.42578125" style="2" customWidth="1"/>
    <col min="780" max="780" width="9.140625" style="2"/>
    <col min="781" max="781" width="11.42578125" style="2" customWidth="1"/>
    <col min="782" max="1024" width="9.140625" style="2"/>
    <col min="1025" max="1025" width="10" style="2" customWidth="1"/>
    <col min="1026" max="1026" width="9.140625" style="2"/>
    <col min="1027" max="1027" width="44" style="2" customWidth="1"/>
    <col min="1028" max="1028" width="8" style="2" customWidth="1"/>
    <col min="1029" max="1029" width="12" style="2" bestFit="1" customWidth="1"/>
    <col min="1030" max="1030" width="11.42578125" style="2" bestFit="1" customWidth="1"/>
    <col min="1031" max="1031" width="11.28515625" style="2" customWidth="1"/>
    <col min="1032" max="1032" width="9" style="2" customWidth="1"/>
    <col min="1033" max="1033" width="10.42578125" style="2" bestFit="1" customWidth="1"/>
    <col min="1034" max="1034" width="10.42578125" style="2" customWidth="1"/>
    <col min="1035" max="1035" width="11.42578125" style="2" customWidth="1"/>
    <col min="1036" max="1036" width="9.140625" style="2"/>
    <col min="1037" max="1037" width="11.42578125" style="2" customWidth="1"/>
    <col min="1038" max="1280" width="9.140625" style="2"/>
    <col min="1281" max="1281" width="10" style="2" customWidth="1"/>
    <col min="1282" max="1282" width="9.140625" style="2"/>
    <col min="1283" max="1283" width="44" style="2" customWidth="1"/>
    <col min="1284" max="1284" width="8" style="2" customWidth="1"/>
    <col min="1285" max="1285" width="12" style="2" bestFit="1" customWidth="1"/>
    <col min="1286" max="1286" width="11.42578125" style="2" bestFit="1" customWidth="1"/>
    <col min="1287" max="1287" width="11.28515625" style="2" customWidth="1"/>
    <col min="1288" max="1288" width="9" style="2" customWidth="1"/>
    <col min="1289" max="1289" width="10.42578125" style="2" bestFit="1" customWidth="1"/>
    <col min="1290" max="1290" width="10.42578125" style="2" customWidth="1"/>
    <col min="1291" max="1291" width="11.42578125" style="2" customWidth="1"/>
    <col min="1292" max="1292" width="9.140625" style="2"/>
    <col min="1293" max="1293" width="11.42578125" style="2" customWidth="1"/>
    <col min="1294" max="1536" width="9.140625" style="2"/>
    <col min="1537" max="1537" width="10" style="2" customWidth="1"/>
    <col min="1538" max="1538" width="9.140625" style="2"/>
    <col min="1539" max="1539" width="44" style="2" customWidth="1"/>
    <col min="1540" max="1540" width="8" style="2" customWidth="1"/>
    <col min="1541" max="1541" width="12" style="2" bestFit="1" customWidth="1"/>
    <col min="1542" max="1542" width="11.42578125" style="2" bestFit="1" customWidth="1"/>
    <col min="1543" max="1543" width="11.28515625" style="2" customWidth="1"/>
    <col min="1544" max="1544" width="9" style="2" customWidth="1"/>
    <col min="1545" max="1545" width="10.42578125" style="2" bestFit="1" customWidth="1"/>
    <col min="1546" max="1546" width="10.42578125" style="2" customWidth="1"/>
    <col min="1547" max="1547" width="11.42578125" style="2" customWidth="1"/>
    <col min="1548" max="1548" width="9.140625" style="2"/>
    <col min="1549" max="1549" width="11.42578125" style="2" customWidth="1"/>
    <col min="1550" max="1792" width="9.140625" style="2"/>
    <col min="1793" max="1793" width="10" style="2" customWidth="1"/>
    <col min="1794" max="1794" width="9.140625" style="2"/>
    <col min="1795" max="1795" width="44" style="2" customWidth="1"/>
    <col min="1796" max="1796" width="8" style="2" customWidth="1"/>
    <col min="1797" max="1797" width="12" style="2" bestFit="1" customWidth="1"/>
    <col min="1798" max="1798" width="11.42578125" style="2" bestFit="1" customWidth="1"/>
    <col min="1799" max="1799" width="11.28515625" style="2" customWidth="1"/>
    <col min="1800" max="1800" width="9" style="2" customWidth="1"/>
    <col min="1801" max="1801" width="10.42578125" style="2" bestFit="1" customWidth="1"/>
    <col min="1802" max="1802" width="10.42578125" style="2" customWidth="1"/>
    <col min="1803" max="1803" width="11.42578125" style="2" customWidth="1"/>
    <col min="1804" max="1804" width="9.140625" style="2"/>
    <col min="1805" max="1805" width="11.42578125" style="2" customWidth="1"/>
    <col min="1806" max="2048" width="9.140625" style="2"/>
    <col min="2049" max="2049" width="10" style="2" customWidth="1"/>
    <col min="2050" max="2050" width="9.140625" style="2"/>
    <col min="2051" max="2051" width="44" style="2" customWidth="1"/>
    <col min="2052" max="2052" width="8" style="2" customWidth="1"/>
    <col min="2053" max="2053" width="12" style="2" bestFit="1" customWidth="1"/>
    <col min="2054" max="2054" width="11.42578125" style="2" bestFit="1" customWidth="1"/>
    <col min="2055" max="2055" width="11.28515625" style="2" customWidth="1"/>
    <col min="2056" max="2056" width="9" style="2" customWidth="1"/>
    <col min="2057" max="2057" width="10.42578125" style="2" bestFit="1" customWidth="1"/>
    <col min="2058" max="2058" width="10.42578125" style="2" customWidth="1"/>
    <col min="2059" max="2059" width="11.42578125" style="2" customWidth="1"/>
    <col min="2060" max="2060" width="9.140625" style="2"/>
    <col min="2061" max="2061" width="11.42578125" style="2" customWidth="1"/>
    <col min="2062" max="2304" width="9.140625" style="2"/>
    <col min="2305" max="2305" width="10" style="2" customWidth="1"/>
    <col min="2306" max="2306" width="9.140625" style="2"/>
    <col min="2307" max="2307" width="44" style="2" customWidth="1"/>
    <col min="2308" max="2308" width="8" style="2" customWidth="1"/>
    <col min="2309" max="2309" width="12" style="2" bestFit="1" customWidth="1"/>
    <col min="2310" max="2310" width="11.42578125" style="2" bestFit="1" customWidth="1"/>
    <col min="2311" max="2311" width="11.28515625" style="2" customWidth="1"/>
    <col min="2312" max="2312" width="9" style="2" customWidth="1"/>
    <col min="2313" max="2313" width="10.42578125" style="2" bestFit="1" customWidth="1"/>
    <col min="2314" max="2314" width="10.42578125" style="2" customWidth="1"/>
    <col min="2315" max="2315" width="11.42578125" style="2" customWidth="1"/>
    <col min="2316" max="2316" width="9.140625" style="2"/>
    <col min="2317" max="2317" width="11.42578125" style="2" customWidth="1"/>
    <col min="2318" max="2560" width="9.140625" style="2"/>
    <col min="2561" max="2561" width="10" style="2" customWidth="1"/>
    <col min="2562" max="2562" width="9.140625" style="2"/>
    <col min="2563" max="2563" width="44" style="2" customWidth="1"/>
    <col min="2564" max="2564" width="8" style="2" customWidth="1"/>
    <col min="2565" max="2565" width="12" style="2" bestFit="1" customWidth="1"/>
    <col min="2566" max="2566" width="11.42578125" style="2" bestFit="1" customWidth="1"/>
    <col min="2567" max="2567" width="11.28515625" style="2" customWidth="1"/>
    <col min="2568" max="2568" width="9" style="2" customWidth="1"/>
    <col min="2569" max="2569" width="10.42578125" style="2" bestFit="1" customWidth="1"/>
    <col min="2570" max="2570" width="10.42578125" style="2" customWidth="1"/>
    <col min="2571" max="2571" width="11.42578125" style="2" customWidth="1"/>
    <col min="2572" max="2572" width="9.140625" style="2"/>
    <col min="2573" max="2573" width="11.42578125" style="2" customWidth="1"/>
    <col min="2574" max="2816" width="9.140625" style="2"/>
    <col min="2817" max="2817" width="10" style="2" customWidth="1"/>
    <col min="2818" max="2818" width="9.140625" style="2"/>
    <col min="2819" max="2819" width="44" style="2" customWidth="1"/>
    <col min="2820" max="2820" width="8" style="2" customWidth="1"/>
    <col min="2821" max="2821" width="12" style="2" bestFit="1" customWidth="1"/>
    <col min="2822" max="2822" width="11.42578125" style="2" bestFit="1" customWidth="1"/>
    <col min="2823" max="2823" width="11.28515625" style="2" customWidth="1"/>
    <col min="2824" max="2824" width="9" style="2" customWidth="1"/>
    <col min="2825" max="2825" width="10.42578125" style="2" bestFit="1" customWidth="1"/>
    <col min="2826" max="2826" width="10.42578125" style="2" customWidth="1"/>
    <col min="2827" max="2827" width="11.42578125" style="2" customWidth="1"/>
    <col min="2828" max="2828" width="9.140625" style="2"/>
    <col min="2829" max="2829" width="11.42578125" style="2" customWidth="1"/>
    <col min="2830" max="3072" width="9.140625" style="2"/>
    <col min="3073" max="3073" width="10" style="2" customWidth="1"/>
    <col min="3074" max="3074" width="9.140625" style="2"/>
    <col min="3075" max="3075" width="44" style="2" customWidth="1"/>
    <col min="3076" max="3076" width="8" style="2" customWidth="1"/>
    <col min="3077" max="3077" width="12" style="2" bestFit="1" customWidth="1"/>
    <col min="3078" max="3078" width="11.42578125" style="2" bestFit="1" customWidth="1"/>
    <col min="3079" max="3079" width="11.28515625" style="2" customWidth="1"/>
    <col min="3080" max="3080" width="9" style="2" customWidth="1"/>
    <col min="3081" max="3081" width="10.42578125" style="2" bestFit="1" customWidth="1"/>
    <col min="3082" max="3082" width="10.42578125" style="2" customWidth="1"/>
    <col min="3083" max="3083" width="11.42578125" style="2" customWidth="1"/>
    <col min="3084" max="3084" width="9.140625" style="2"/>
    <col min="3085" max="3085" width="11.42578125" style="2" customWidth="1"/>
    <col min="3086" max="3328" width="9.140625" style="2"/>
    <col min="3329" max="3329" width="10" style="2" customWidth="1"/>
    <col min="3330" max="3330" width="9.140625" style="2"/>
    <col min="3331" max="3331" width="44" style="2" customWidth="1"/>
    <col min="3332" max="3332" width="8" style="2" customWidth="1"/>
    <col min="3333" max="3333" width="12" style="2" bestFit="1" customWidth="1"/>
    <col min="3334" max="3334" width="11.42578125" style="2" bestFit="1" customWidth="1"/>
    <col min="3335" max="3335" width="11.28515625" style="2" customWidth="1"/>
    <col min="3336" max="3336" width="9" style="2" customWidth="1"/>
    <col min="3337" max="3337" width="10.42578125" style="2" bestFit="1" customWidth="1"/>
    <col min="3338" max="3338" width="10.42578125" style="2" customWidth="1"/>
    <col min="3339" max="3339" width="11.42578125" style="2" customWidth="1"/>
    <col min="3340" max="3340" width="9.140625" style="2"/>
    <col min="3341" max="3341" width="11.42578125" style="2" customWidth="1"/>
    <col min="3342" max="3584" width="9.140625" style="2"/>
    <col min="3585" max="3585" width="10" style="2" customWidth="1"/>
    <col min="3586" max="3586" width="9.140625" style="2"/>
    <col min="3587" max="3587" width="44" style="2" customWidth="1"/>
    <col min="3588" max="3588" width="8" style="2" customWidth="1"/>
    <col min="3589" max="3589" width="12" style="2" bestFit="1" customWidth="1"/>
    <col min="3590" max="3590" width="11.42578125" style="2" bestFit="1" customWidth="1"/>
    <col min="3591" max="3591" width="11.28515625" style="2" customWidth="1"/>
    <col min="3592" max="3592" width="9" style="2" customWidth="1"/>
    <col min="3593" max="3593" width="10.42578125" style="2" bestFit="1" customWidth="1"/>
    <col min="3594" max="3594" width="10.42578125" style="2" customWidth="1"/>
    <col min="3595" max="3595" width="11.42578125" style="2" customWidth="1"/>
    <col min="3596" max="3596" width="9.140625" style="2"/>
    <col min="3597" max="3597" width="11.42578125" style="2" customWidth="1"/>
    <col min="3598" max="3840" width="9.140625" style="2"/>
    <col min="3841" max="3841" width="10" style="2" customWidth="1"/>
    <col min="3842" max="3842" width="9.140625" style="2"/>
    <col min="3843" max="3843" width="44" style="2" customWidth="1"/>
    <col min="3844" max="3844" width="8" style="2" customWidth="1"/>
    <col min="3845" max="3845" width="12" style="2" bestFit="1" customWidth="1"/>
    <col min="3846" max="3846" width="11.42578125" style="2" bestFit="1" customWidth="1"/>
    <col min="3847" max="3847" width="11.28515625" style="2" customWidth="1"/>
    <col min="3848" max="3848" width="9" style="2" customWidth="1"/>
    <col min="3849" max="3849" width="10.42578125" style="2" bestFit="1" customWidth="1"/>
    <col min="3850" max="3850" width="10.42578125" style="2" customWidth="1"/>
    <col min="3851" max="3851" width="11.42578125" style="2" customWidth="1"/>
    <col min="3852" max="3852" width="9.140625" style="2"/>
    <col min="3853" max="3853" width="11.42578125" style="2" customWidth="1"/>
    <col min="3854" max="4096" width="9.140625" style="2"/>
    <col min="4097" max="4097" width="10" style="2" customWidth="1"/>
    <col min="4098" max="4098" width="9.140625" style="2"/>
    <col min="4099" max="4099" width="44" style="2" customWidth="1"/>
    <col min="4100" max="4100" width="8" style="2" customWidth="1"/>
    <col min="4101" max="4101" width="12" style="2" bestFit="1" customWidth="1"/>
    <col min="4102" max="4102" width="11.42578125" style="2" bestFit="1" customWidth="1"/>
    <col min="4103" max="4103" width="11.28515625" style="2" customWidth="1"/>
    <col min="4104" max="4104" width="9" style="2" customWidth="1"/>
    <col min="4105" max="4105" width="10.42578125" style="2" bestFit="1" customWidth="1"/>
    <col min="4106" max="4106" width="10.42578125" style="2" customWidth="1"/>
    <col min="4107" max="4107" width="11.42578125" style="2" customWidth="1"/>
    <col min="4108" max="4108" width="9.140625" style="2"/>
    <col min="4109" max="4109" width="11.42578125" style="2" customWidth="1"/>
    <col min="4110" max="4352" width="9.140625" style="2"/>
    <col min="4353" max="4353" width="10" style="2" customWidth="1"/>
    <col min="4354" max="4354" width="9.140625" style="2"/>
    <col min="4355" max="4355" width="44" style="2" customWidth="1"/>
    <col min="4356" max="4356" width="8" style="2" customWidth="1"/>
    <col min="4357" max="4357" width="12" style="2" bestFit="1" customWidth="1"/>
    <col min="4358" max="4358" width="11.42578125" style="2" bestFit="1" customWidth="1"/>
    <col min="4359" max="4359" width="11.28515625" style="2" customWidth="1"/>
    <col min="4360" max="4360" width="9" style="2" customWidth="1"/>
    <col min="4361" max="4361" width="10.42578125" style="2" bestFit="1" customWidth="1"/>
    <col min="4362" max="4362" width="10.42578125" style="2" customWidth="1"/>
    <col min="4363" max="4363" width="11.42578125" style="2" customWidth="1"/>
    <col min="4364" max="4364" width="9.140625" style="2"/>
    <col min="4365" max="4365" width="11.42578125" style="2" customWidth="1"/>
    <col min="4366" max="4608" width="9.140625" style="2"/>
    <col min="4609" max="4609" width="10" style="2" customWidth="1"/>
    <col min="4610" max="4610" width="9.140625" style="2"/>
    <col min="4611" max="4611" width="44" style="2" customWidth="1"/>
    <col min="4612" max="4612" width="8" style="2" customWidth="1"/>
    <col min="4613" max="4613" width="12" style="2" bestFit="1" customWidth="1"/>
    <col min="4614" max="4614" width="11.42578125" style="2" bestFit="1" customWidth="1"/>
    <col min="4615" max="4615" width="11.28515625" style="2" customWidth="1"/>
    <col min="4616" max="4616" width="9" style="2" customWidth="1"/>
    <col min="4617" max="4617" width="10.42578125" style="2" bestFit="1" customWidth="1"/>
    <col min="4618" max="4618" width="10.42578125" style="2" customWidth="1"/>
    <col min="4619" max="4619" width="11.42578125" style="2" customWidth="1"/>
    <col min="4620" max="4620" width="9.140625" style="2"/>
    <col min="4621" max="4621" width="11.42578125" style="2" customWidth="1"/>
    <col min="4622" max="4864" width="9.140625" style="2"/>
    <col min="4865" max="4865" width="10" style="2" customWidth="1"/>
    <col min="4866" max="4866" width="9.140625" style="2"/>
    <col min="4867" max="4867" width="44" style="2" customWidth="1"/>
    <col min="4868" max="4868" width="8" style="2" customWidth="1"/>
    <col min="4869" max="4869" width="12" style="2" bestFit="1" customWidth="1"/>
    <col min="4870" max="4870" width="11.42578125" style="2" bestFit="1" customWidth="1"/>
    <col min="4871" max="4871" width="11.28515625" style="2" customWidth="1"/>
    <col min="4872" max="4872" width="9" style="2" customWidth="1"/>
    <col min="4873" max="4873" width="10.42578125" style="2" bestFit="1" customWidth="1"/>
    <col min="4874" max="4874" width="10.42578125" style="2" customWidth="1"/>
    <col min="4875" max="4875" width="11.42578125" style="2" customWidth="1"/>
    <col min="4876" max="4876" width="9.140625" style="2"/>
    <col min="4877" max="4877" width="11.42578125" style="2" customWidth="1"/>
    <col min="4878" max="5120" width="9.140625" style="2"/>
    <col min="5121" max="5121" width="10" style="2" customWidth="1"/>
    <col min="5122" max="5122" width="9.140625" style="2"/>
    <col min="5123" max="5123" width="44" style="2" customWidth="1"/>
    <col min="5124" max="5124" width="8" style="2" customWidth="1"/>
    <col min="5125" max="5125" width="12" style="2" bestFit="1" customWidth="1"/>
    <col min="5126" max="5126" width="11.42578125" style="2" bestFit="1" customWidth="1"/>
    <col min="5127" max="5127" width="11.28515625" style="2" customWidth="1"/>
    <col min="5128" max="5128" width="9" style="2" customWidth="1"/>
    <col min="5129" max="5129" width="10.42578125" style="2" bestFit="1" customWidth="1"/>
    <col min="5130" max="5130" width="10.42578125" style="2" customWidth="1"/>
    <col min="5131" max="5131" width="11.42578125" style="2" customWidth="1"/>
    <col min="5132" max="5132" width="9.140625" style="2"/>
    <col min="5133" max="5133" width="11.42578125" style="2" customWidth="1"/>
    <col min="5134" max="5376" width="9.140625" style="2"/>
    <col min="5377" max="5377" width="10" style="2" customWidth="1"/>
    <col min="5378" max="5378" width="9.140625" style="2"/>
    <col min="5379" max="5379" width="44" style="2" customWidth="1"/>
    <col min="5380" max="5380" width="8" style="2" customWidth="1"/>
    <col min="5381" max="5381" width="12" style="2" bestFit="1" customWidth="1"/>
    <col min="5382" max="5382" width="11.42578125" style="2" bestFit="1" customWidth="1"/>
    <col min="5383" max="5383" width="11.28515625" style="2" customWidth="1"/>
    <col min="5384" max="5384" width="9" style="2" customWidth="1"/>
    <col min="5385" max="5385" width="10.42578125" style="2" bestFit="1" customWidth="1"/>
    <col min="5386" max="5386" width="10.42578125" style="2" customWidth="1"/>
    <col min="5387" max="5387" width="11.42578125" style="2" customWidth="1"/>
    <col min="5388" max="5388" width="9.140625" style="2"/>
    <col min="5389" max="5389" width="11.42578125" style="2" customWidth="1"/>
    <col min="5390" max="5632" width="9.140625" style="2"/>
    <col min="5633" max="5633" width="10" style="2" customWidth="1"/>
    <col min="5634" max="5634" width="9.140625" style="2"/>
    <col min="5635" max="5635" width="44" style="2" customWidth="1"/>
    <col min="5636" max="5636" width="8" style="2" customWidth="1"/>
    <col min="5637" max="5637" width="12" style="2" bestFit="1" customWidth="1"/>
    <col min="5638" max="5638" width="11.42578125" style="2" bestFit="1" customWidth="1"/>
    <col min="5639" max="5639" width="11.28515625" style="2" customWidth="1"/>
    <col min="5640" max="5640" width="9" style="2" customWidth="1"/>
    <col min="5641" max="5641" width="10.42578125" style="2" bestFit="1" customWidth="1"/>
    <col min="5642" max="5642" width="10.42578125" style="2" customWidth="1"/>
    <col min="5643" max="5643" width="11.42578125" style="2" customWidth="1"/>
    <col min="5644" max="5644" width="9.140625" style="2"/>
    <col min="5645" max="5645" width="11.42578125" style="2" customWidth="1"/>
    <col min="5646" max="5888" width="9.140625" style="2"/>
    <col min="5889" max="5889" width="10" style="2" customWidth="1"/>
    <col min="5890" max="5890" width="9.140625" style="2"/>
    <col min="5891" max="5891" width="44" style="2" customWidth="1"/>
    <col min="5892" max="5892" width="8" style="2" customWidth="1"/>
    <col min="5893" max="5893" width="12" style="2" bestFit="1" customWidth="1"/>
    <col min="5894" max="5894" width="11.42578125" style="2" bestFit="1" customWidth="1"/>
    <col min="5895" max="5895" width="11.28515625" style="2" customWidth="1"/>
    <col min="5896" max="5896" width="9" style="2" customWidth="1"/>
    <col min="5897" max="5897" width="10.42578125" style="2" bestFit="1" customWidth="1"/>
    <col min="5898" max="5898" width="10.42578125" style="2" customWidth="1"/>
    <col min="5899" max="5899" width="11.42578125" style="2" customWidth="1"/>
    <col min="5900" max="5900" width="9.140625" style="2"/>
    <col min="5901" max="5901" width="11.42578125" style="2" customWidth="1"/>
    <col min="5902" max="6144" width="9.140625" style="2"/>
    <col min="6145" max="6145" width="10" style="2" customWidth="1"/>
    <col min="6146" max="6146" width="9.140625" style="2"/>
    <col min="6147" max="6147" width="44" style="2" customWidth="1"/>
    <col min="6148" max="6148" width="8" style="2" customWidth="1"/>
    <col min="6149" max="6149" width="12" style="2" bestFit="1" customWidth="1"/>
    <col min="6150" max="6150" width="11.42578125" style="2" bestFit="1" customWidth="1"/>
    <col min="6151" max="6151" width="11.28515625" style="2" customWidth="1"/>
    <col min="6152" max="6152" width="9" style="2" customWidth="1"/>
    <col min="6153" max="6153" width="10.42578125" style="2" bestFit="1" customWidth="1"/>
    <col min="6154" max="6154" width="10.42578125" style="2" customWidth="1"/>
    <col min="6155" max="6155" width="11.42578125" style="2" customWidth="1"/>
    <col min="6156" max="6156" width="9.140625" style="2"/>
    <col min="6157" max="6157" width="11.42578125" style="2" customWidth="1"/>
    <col min="6158" max="6400" width="9.140625" style="2"/>
    <col min="6401" max="6401" width="10" style="2" customWidth="1"/>
    <col min="6402" max="6402" width="9.140625" style="2"/>
    <col min="6403" max="6403" width="44" style="2" customWidth="1"/>
    <col min="6404" max="6404" width="8" style="2" customWidth="1"/>
    <col min="6405" max="6405" width="12" style="2" bestFit="1" customWidth="1"/>
    <col min="6406" max="6406" width="11.42578125" style="2" bestFit="1" customWidth="1"/>
    <col min="6407" max="6407" width="11.28515625" style="2" customWidth="1"/>
    <col min="6408" max="6408" width="9" style="2" customWidth="1"/>
    <col min="6409" max="6409" width="10.42578125" style="2" bestFit="1" customWidth="1"/>
    <col min="6410" max="6410" width="10.42578125" style="2" customWidth="1"/>
    <col min="6411" max="6411" width="11.42578125" style="2" customWidth="1"/>
    <col min="6412" max="6412" width="9.140625" style="2"/>
    <col min="6413" max="6413" width="11.42578125" style="2" customWidth="1"/>
    <col min="6414" max="6656" width="9.140625" style="2"/>
    <col min="6657" max="6657" width="10" style="2" customWidth="1"/>
    <col min="6658" max="6658" width="9.140625" style="2"/>
    <col min="6659" max="6659" width="44" style="2" customWidth="1"/>
    <col min="6660" max="6660" width="8" style="2" customWidth="1"/>
    <col min="6661" max="6661" width="12" style="2" bestFit="1" customWidth="1"/>
    <col min="6662" max="6662" width="11.42578125" style="2" bestFit="1" customWidth="1"/>
    <col min="6663" max="6663" width="11.28515625" style="2" customWidth="1"/>
    <col min="6664" max="6664" width="9" style="2" customWidth="1"/>
    <col min="6665" max="6665" width="10.42578125" style="2" bestFit="1" customWidth="1"/>
    <col min="6666" max="6666" width="10.42578125" style="2" customWidth="1"/>
    <col min="6667" max="6667" width="11.42578125" style="2" customWidth="1"/>
    <col min="6668" max="6668" width="9.140625" style="2"/>
    <col min="6669" max="6669" width="11.42578125" style="2" customWidth="1"/>
    <col min="6670" max="6912" width="9.140625" style="2"/>
    <col min="6913" max="6913" width="10" style="2" customWidth="1"/>
    <col min="6914" max="6914" width="9.140625" style="2"/>
    <col min="6915" max="6915" width="44" style="2" customWidth="1"/>
    <col min="6916" max="6916" width="8" style="2" customWidth="1"/>
    <col min="6917" max="6917" width="12" style="2" bestFit="1" customWidth="1"/>
    <col min="6918" max="6918" width="11.42578125" style="2" bestFit="1" customWidth="1"/>
    <col min="6919" max="6919" width="11.28515625" style="2" customWidth="1"/>
    <col min="6920" max="6920" width="9" style="2" customWidth="1"/>
    <col min="6921" max="6921" width="10.42578125" style="2" bestFit="1" customWidth="1"/>
    <col min="6922" max="6922" width="10.42578125" style="2" customWidth="1"/>
    <col min="6923" max="6923" width="11.42578125" style="2" customWidth="1"/>
    <col min="6924" max="6924" width="9.140625" style="2"/>
    <col min="6925" max="6925" width="11.42578125" style="2" customWidth="1"/>
    <col min="6926" max="7168" width="9.140625" style="2"/>
    <col min="7169" max="7169" width="10" style="2" customWidth="1"/>
    <col min="7170" max="7170" width="9.140625" style="2"/>
    <col min="7171" max="7171" width="44" style="2" customWidth="1"/>
    <col min="7172" max="7172" width="8" style="2" customWidth="1"/>
    <col min="7173" max="7173" width="12" style="2" bestFit="1" customWidth="1"/>
    <col min="7174" max="7174" width="11.42578125" style="2" bestFit="1" customWidth="1"/>
    <col min="7175" max="7175" width="11.28515625" style="2" customWidth="1"/>
    <col min="7176" max="7176" width="9" style="2" customWidth="1"/>
    <col min="7177" max="7177" width="10.42578125" style="2" bestFit="1" customWidth="1"/>
    <col min="7178" max="7178" width="10.42578125" style="2" customWidth="1"/>
    <col min="7179" max="7179" width="11.42578125" style="2" customWidth="1"/>
    <col min="7180" max="7180" width="9.140625" style="2"/>
    <col min="7181" max="7181" width="11.42578125" style="2" customWidth="1"/>
    <col min="7182" max="7424" width="9.140625" style="2"/>
    <col min="7425" max="7425" width="10" style="2" customWidth="1"/>
    <col min="7426" max="7426" width="9.140625" style="2"/>
    <col min="7427" max="7427" width="44" style="2" customWidth="1"/>
    <col min="7428" max="7428" width="8" style="2" customWidth="1"/>
    <col min="7429" max="7429" width="12" style="2" bestFit="1" customWidth="1"/>
    <col min="7430" max="7430" width="11.42578125" style="2" bestFit="1" customWidth="1"/>
    <col min="7431" max="7431" width="11.28515625" style="2" customWidth="1"/>
    <col min="7432" max="7432" width="9" style="2" customWidth="1"/>
    <col min="7433" max="7433" width="10.42578125" style="2" bestFit="1" customWidth="1"/>
    <col min="7434" max="7434" width="10.42578125" style="2" customWidth="1"/>
    <col min="7435" max="7435" width="11.42578125" style="2" customWidth="1"/>
    <col min="7436" max="7436" width="9.140625" style="2"/>
    <col min="7437" max="7437" width="11.42578125" style="2" customWidth="1"/>
    <col min="7438" max="7680" width="9.140625" style="2"/>
    <col min="7681" max="7681" width="10" style="2" customWidth="1"/>
    <col min="7682" max="7682" width="9.140625" style="2"/>
    <col min="7683" max="7683" width="44" style="2" customWidth="1"/>
    <col min="7684" max="7684" width="8" style="2" customWidth="1"/>
    <col min="7685" max="7685" width="12" style="2" bestFit="1" customWidth="1"/>
    <col min="7686" max="7686" width="11.42578125" style="2" bestFit="1" customWidth="1"/>
    <col min="7687" max="7687" width="11.28515625" style="2" customWidth="1"/>
    <col min="7688" max="7688" width="9" style="2" customWidth="1"/>
    <col min="7689" max="7689" width="10.42578125" style="2" bestFit="1" customWidth="1"/>
    <col min="7690" max="7690" width="10.42578125" style="2" customWidth="1"/>
    <col min="7691" max="7691" width="11.42578125" style="2" customWidth="1"/>
    <col min="7692" max="7692" width="9.140625" style="2"/>
    <col min="7693" max="7693" width="11.42578125" style="2" customWidth="1"/>
    <col min="7694" max="7936" width="9.140625" style="2"/>
    <col min="7937" max="7937" width="10" style="2" customWidth="1"/>
    <col min="7938" max="7938" width="9.140625" style="2"/>
    <col min="7939" max="7939" width="44" style="2" customWidth="1"/>
    <col min="7940" max="7940" width="8" style="2" customWidth="1"/>
    <col min="7941" max="7941" width="12" style="2" bestFit="1" customWidth="1"/>
    <col min="7942" max="7942" width="11.42578125" style="2" bestFit="1" customWidth="1"/>
    <col min="7943" max="7943" width="11.28515625" style="2" customWidth="1"/>
    <col min="7944" max="7944" width="9" style="2" customWidth="1"/>
    <col min="7945" max="7945" width="10.42578125" style="2" bestFit="1" customWidth="1"/>
    <col min="7946" max="7946" width="10.42578125" style="2" customWidth="1"/>
    <col min="7947" max="7947" width="11.42578125" style="2" customWidth="1"/>
    <col min="7948" max="7948" width="9.140625" style="2"/>
    <col min="7949" max="7949" width="11.42578125" style="2" customWidth="1"/>
    <col min="7950" max="8192" width="9.140625" style="2"/>
    <col min="8193" max="8193" width="10" style="2" customWidth="1"/>
    <col min="8194" max="8194" width="9.140625" style="2"/>
    <col min="8195" max="8195" width="44" style="2" customWidth="1"/>
    <col min="8196" max="8196" width="8" style="2" customWidth="1"/>
    <col min="8197" max="8197" width="12" style="2" bestFit="1" customWidth="1"/>
    <col min="8198" max="8198" width="11.42578125" style="2" bestFit="1" customWidth="1"/>
    <col min="8199" max="8199" width="11.28515625" style="2" customWidth="1"/>
    <col min="8200" max="8200" width="9" style="2" customWidth="1"/>
    <col min="8201" max="8201" width="10.42578125" style="2" bestFit="1" customWidth="1"/>
    <col min="8202" max="8202" width="10.42578125" style="2" customWidth="1"/>
    <col min="8203" max="8203" width="11.42578125" style="2" customWidth="1"/>
    <col min="8204" max="8204" width="9.140625" style="2"/>
    <col min="8205" max="8205" width="11.42578125" style="2" customWidth="1"/>
    <col min="8206" max="8448" width="9.140625" style="2"/>
    <col min="8449" max="8449" width="10" style="2" customWidth="1"/>
    <col min="8450" max="8450" width="9.140625" style="2"/>
    <col min="8451" max="8451" width="44" style="2" customWidth="1"/>
    <col min="8452" max="8452" width="8" style="2" customWidth="1"/>
    <col min="8453" max="8453" width="12" style="2" bestFit="1" customWidth="1"/>
    <col min="8454" max="8454" width="11.42578125" style="2" bestFit="1" customWidth="1"/>
    <col min="8455" max="8455" width="11.28515625" style="2" customWidth="1"/>
    <col min="8456" max="8456" width="9" style="2" customWidth="1"/>
    <col min="8457" max="8457" width="10.42578125" style="2" bestFit="1" customWidth="1"/>
    <col min="8458" max="8458" width="10.42578125" style="2" customWidth="1"/>
    <col min="8459" max="8459" width="11.42578125" style="2" customWidth="1"/>
    <col min="8460" max="8460" width="9.140625" style="2"/>
    <col min="8461" max="8461" width="11.42578125" style="2" customWidth="1"/>
    <col min="8462" max="8704" width="9.140625" style="2"/>
    <col min="8705" max="8705" width="10" style="2" customWidth="1"/>
    <col min="8706" max="8706" width="9.140625" style="2"/>
    <col min="8707" max="8707" width="44" style="2" customWidth="1"/>
    <col min="8708" max="8708" width="8" style="2" customWidth="1"/>
    <col min="8709" max="8709" width="12" style="2" bestFit="1" customWidth="1"/>
    <col min="8710" max="8710" width="11.42578125" style="2" bestFit="1" customWidth="1"/>
    <col min="8711" max="8711" width="11.28515625" style="2" customWidth="1"/>
    <col min="8712" max="8712" width="9" style="2" customWidth="1"/>
    <col min="8713" max="8713" width="10.42578125" style="2" bestFit="1" customWidth="1"/>
    <col min="8714" max="8714" width="10.42578125" style="2" customWidth="1"/>
    <col min="8715" max="8715" width="11.42578125" style="2" customWidth="1"/>
    <col min="8716" max="8716" width="9.140625" style="2"/>
    <col min="8717" max="8717" width="11.42578125" style="2" customWidth="1"/>
    <col min="8718" max="8960" width="9.140625" style="2"/>
    <col min="8961" max="8961" width="10" style="2" customWidth="1"/>
    <col min="8962" max="8962" width="9.140625" style="2"/>
    <col min="8963" max="8963" width="44" style="2" customWidth="1"/>
    <col min="8964" max="8964" width="8" style="2" customWidth="1"/>
    <col min="8965" max="8965" width="12" style="2" bestFit="1" customWidth="1"/>
    <col min="8966" max="8966" width="11.42578125" style="2" bestFit="1" customWidth="1"/>
    <col min="8967" max="8967" width="11.28515625" style="2" customWidth="1"/>
    <col min="8968" max="8968" width="9" style="2" customWidth="1"/>
    <col min="8969" max="8969" width="10.42578125" style="2" bestFit="1" customWidth="1"/>
    <col min="8970" max="8970" width="10.42578125" style="2" customWidth="1"/>
    <col min="8971" max="8971" width="11.42578125" style="2" customWidth="1"/>
    <col min="8972" max="8972" width="9.140625" style="2"/>
    <col min="8973" max="8973" width="11.42578125" style="2" customWidth="1"/>
    <col min="8974" max="9216" width="9.140625" style="2"/>
    <col min="9217" max="9217" width="10" style="2" customWidth="1"/>
    <col min="9218" max="9218" width="9.140625" style="2"/>
    <col min="9219" max="9219" width="44" style="2" customWidth="1"/>
    <col min="9220" max="9220" width="8" style="2" customWidth="1"/>
    <col min="9221" max="9221" width="12" style="2" bestFit="1" customWidth="1"/>
    <col min="9222" max="9222" width="11.42578125" style="2" bestFit="1" customWidth="1"/>
    <col min="9223" max="9223" width="11.28515625" style="2" customWidth="1"/>
    <col min="9224" max="9224" width="9" style="2" customWidth="1"/>
    <col min="9225" max="9225" width="10.42578125" style="2" bestFit="1" customWidth="1"/>
    <col min="9226" max="9226" width="10.42578125" style="2" customWidth="1"/>
    <col min="9227" max="9227" width="11.42578125" style="2" customWidth="1"/>
    <col min="9228" max="9228" width="9.140625" style="2"/>
    <col min="9229" max="9229" width="11.42578125" style="2" customWidth="1"/>
    <col min="9230" max="9472" width="9.140625" style="2"/>
    <col min="9473" max="9473" width="10" style="2" customWidth="1"/>
    <col min="9474" max="9474" width="9.140625" style="2"/>
    <col min="9475" max="9475" width="44" style="2" customWidth="1"/>
    <col min="9476" max="9476" width="8" style="2" customWidth="1"/>
    <col min="9477" max="9477" width="12" style="2" bestFit="1" customWidth="1"/>
    <col min="9478" max="9478" width="11.42578125" style="2" bestFit="1" customWidth="1"/>
    <col min="9479" max="9479" width="11.28515625" style="2" customWidth="1"/>
    <col min="9480" max="9480" width="9" style="2" customWidth="1"/>
    <col min="9481" max="9481" width="10.42578125" style="2" bestFit="1" customWidth="1"/>
    <col min="9482" max="9482" width="10.42578125" style="2" customWidth="1"/>
    <col min="9483" max="9483" width="11.42578125" style="2" customWidth="1"/>
    <col min="9484" max="9484" width="9.140625" style="2"/>
    <col min="9485" max="9485" width="11.42578125" style="2" customWidth="1"/>
    <col min="9486" max="9728" width="9.140625" style="2"/>
    <col min="9729" max="9729" width="10" style="2" customWidth="1"/>
    <col min="9730" max="9730" width="9.140625" style="2"/>
    <col min="9731" max="9731" width="44" style="2" customWidth="1"/>
    <col min="9732" max="9732" width="8" style="2" customWidth="1"/>
    <col min="9733" max="9733" width="12" style="2" bestFit="1" customWidth="1"/>
    <col min="9734" max="9734" width="11.42578125" style="2" bestFit="1" customWidth="1"/>
    <col min="9735" max="9735" width="11.28515625" style="2" customWidth="1"/>
    <col min="9736" max="9736" width="9" style="2" customWidth="1"/>
    <col min="9737" max="9737" width="10.42578125" style="2" bestFit="1" customWidth="1"/>
    <col min="9738" max="9738" width="10.42578125" style="2" customWidth="1"/>
    <col min="9739" max="9739" width="11.42578125" style="2" customWidth="1"/>
    <col min="9740" max="9740" width="9.140625" style="2"/>
    <col min="9741" max="9741" width="11.42578125" style="2" customWidth="1"/>
    <col min="9742" max="9984" width="9.140625" style="2"/>
    <col min="9985" max="9985" width="10" style="2" customWidth="1"/>
    <col min="9986" max="9986" width="9.140625" style="2"/>
    <col min="9987" max="9987" width="44" style="2" customWidth="1"/>
    <col min="9988" max="9988" width="8" style="2" customWidth="1"/>
    <col min="9989" max="9989" width="12" style="2" bestFit="1" customWidth="1"/>
    <col min="9990" max="9990" width="11.42578125" style="2" bestFit="1" customWidth="1"/>
    <col min="9991" max="9991" width="11.28515625" style="2" customWidth="1"/>
    <col min="9992" max="9992" width="9" style="2" customWidth="1"/>
    <col min="9993" max="9993" width="10.42578125" style="2" bestFit="1" customWidth="1"/>
    <col min="9994" max="9994" width="10.42578125" style="2" customWidth="1"/>
    <col min="9995" max="9995" width="11.42578125" style="2" customWidth="1"/>
    <col min="9996" max="9996" width="9.140625" style="2"/>
    <col min="9997" max="9997" width="11.42578125" style="2" customWidth="1"/>
    <col min="9998" max="10240" width="9.140625" style="2"/>
    <col min="10241" max="10241" width="10" style="2" customWidth="1"/>
    <col min="10242" max="10242" width="9.140625" style="2"/>
    <col min="10243" max="10243" width="44" style="2" customWidth="1"/>
    <col min="10244" max="10244" width="8" style="2" customWidth="1"/>
    <col min="10245" max="10245" width="12" style="2" bestFit="1" customWidth="1"/>
    <col min="10246" max="10246" width="11.42578125" style="2" bestFit="1" customWidth="1"/>
    <col min="10247" max="10247" width="11.28515625" style="2" customWidth="1"/>
    <col min="10248" max="10248" width="9" style="2" customWidth="1"/>
    <col min="10249" max="10249" width="10.42578125" style="2" bestFit="1" customWidth="1"/>
    <col min="10250" max="10250" width="10.42578125" style="2" customWidth="1"/>
    <col min="10251" max="10251" width="11.42578125" style="2" customWidth="1"/>
    <col min="10252" max="10252" width="9.140625" style="2"/>
    <col min="10253" max="10253" width="11.42578125" style="2" customWidth="1"/>
    <col min="10254" max="10496" width="9.140625" style="2"/>
    <col min="10497" max="10497" width="10" style="2" customWidth="1"/>
    <col min="10498" max="10498" width="9.140625" style="2"/>
    <col min="10499" max="10499" width="44" style="2" customWidth="1"/>
    <col min="10500" max="10500" width="8" style="2" customWidth="1"/>
    <col min="10501" max="10501" width="12" style="2" bestFit="1" customWidth="1"/>
    <col min="10502" max="10502" width="11.42578125" style="2" bestFit="1" customWidth="1"/>
    <col min="10503" max="10503" width="11.28515625" style="2" customWidth="1"/>
    <col min="10504" max="10504" width="9" style="2" customWidth="1"/>
    <col min="10505" max="10505" width="10.42578125" style="2" bestFit="1" customWidth="1"/>
    <col min="10506" max="10506" width="10.42578125" style="2" customWidth="1"/>
    <col min="10507" max="10507" width="11.42578125" style="2" customWidth="1"/>
    <col min="10508" max="10508" width="9.140625" style="2"/>
    <col min="10509" max="10509" width="11.42578125" style="2" customWidth="1"/>
    <col min="10510" max="10752" width="9.140625" style="2"/>
    <col min="10753" max="10753" width="10" style="2" customWidth="1"/>
    <col min="10754" max="10754" width="9.140625" style="2"/>
    <col min="10755" max="10755" width="44" style="2" customWidth="1"/>
    <col min="10756" max="10756" width="8" style="2" customWidth="1"/>
    <col min="10757" max="10757" width="12" style="2" bestFit="1" customWidth="1"/>
    <col min="10758" max="10758" width="11.42578125" style="2" bestFit="1" customWidth="1"/>
    <col min="10759" max="10759" width="11.28515625" style="2" customWidth="1"/>
    <col min="10760" max="10760" width="9" style="2" customWidth="1"/>
    <col min="10761" max="10761" width="10.42578125" style="2" bestFit="1" customWidth="1"/>
    <col min="10762" max="10762" width="10.42578125" style="2" customWidth="1"/>
    <col min="10763" max="10763" width="11.42578125" style="2" customWidth="1"/>
    <col min="10764" max="10764" width="9.140625" style="2"/>
    <col min="10765" max="10765" width="11.42578125" style="2" customWidth="1"/>
    <col min="10766" max="11008" width="9.140625" style="2"/>
    <col min="11009" max="11009" width="10" style="2" customWidth="1"/>
    <col min="11010" max="11010" width="9.140625" style="2"/>
    <col min="11011" max="11011" width="44" style="2" customWidth="1"/>
    <col min="11012" max="11012" width="8" style="2" customWidth="1"/>
    <col min="11013" max="11013" width="12" style="2" bestFit="1" customWidth="1"/>
    <col min="11014" max="11014" width="11.42578125" style="2" bestFit="1" customWidth="1"/>
    <col min="11015" max="11015" width="11.28515625" style="2" customWidth="1"/>
    <col min="11016" max="11016" width="9" style="2" customWidth="1"/>
    <col min="11017" max="11017" width="10.42578125" style="2" bestFit="1" customWidth="1"/>
    <col min="11018" max="11018" width="10.42578125" style="2" customWidth="1"/>
    <col min="11019" max="11019" width="11.42578125" style="2" customWidth="1"/>
    <col min="11020" max="11020" width="9.140625" style="2"/>
    <col min="11021" max="11021" width="11.42578125" style="2" customWidth="1"/>
    <col min="11022" max="11264" width="9.140625" style="2"/>
    <col min="11265" max="11265" width="10" style="2" customWidth="1"/>
    <col min="11266" max="11266" width="9.140625" style="2"/>
    <col min="11267" max="11267" width="44" style="2" customWidth="1"/>
    <col min="11268" max="11268" width="8" style="2" customWidth="1"/>
    <col min="11269" max="11269" width="12" style="2" bestFit="1" customWidth="1"/>
    <col min="11270" max="11270" width="11.42578125" style="2" bestFit="1" customWidth="1"/>
    <col min="11271" max="11271" width="11.28515625" style="2" customWidth="1"/>
    <col min="11272" max="11272" width="9" style="2" customWidth="1"/>
    <col min="11273" max="11273" width="10.42578125" style="2" bestFit="1" customWidth="1"/>
    <col min="11274" max="11274" width="10.42578125" style="2" customWidth="1"/>
    <col min="11275" max="11275" width="11.42578125" style="2" customWidth="1"/>
    <col min="11276" max="11276" width="9.140625" style="2"/>
    <col min="11277" max="11277" width="11.42578125" style="2" customWidth="1"/>
    <col min="11278" max="11520" width="9.140625" style="2"/>
    <col min="11521" max="11521" width="10" style="2" customWidth="1"/>
    <col min="11522" max="11522" width="9.140625" style="2"/>
    <col min="11523" max="11523" width="44" style="2" customWidth="1"/>
    <col min="11524" max="11524" width="8" style="2" customWidth="1"/>
    <col min="11525" max="11525" width="12" style="2" bestFit="1" customWidth="1"/>
    <col min="11526" max="11526" width="11.42578125" style="2" bestFit="1" customWidth="1"/>
    <col min="11527" max="11527" width="11.28515625" style="2" customWidth="1"/>
    <col min="11528" max="11528" width="9" style="2" customWidth="1"/>
    <col min="11529" max="11529" width="10.42578125" style="2" bestFit="1" customWidth="1"/>
    <col min="11530" max="11530" width="10.42578125" style="2" customWidth="1"/>
    <col min="11531" max="11531" width="11.42578125" style="2" customWidth="1"/>
    <col min="11532" max="11532" width="9.140625" style="2"/>
    <col min="11533" max="11533" width="11.42578125" style="2" customWidth="1"/>
    <col min="11534" max="11776" width="9.140625" style="2"/>
    <col min="11777" max="11777" width="10" style="2" customWidth="1"/>
    <col min="11778" max="11778" width="9.140625" style="2"/>
    <col min="11779" max="11779" width="44" style="2" customWidth="1"/>
    <col min="11780" max="11780" width="8" style="2" customWidth="1"/>
    <col min="11781" max="11781" width="12" style="2" bestFit="1" customWidth="1"/>
    <col min="11782" max="11782" width="11.42578125" style="2" bestFit="1" customWidth="1"/>
    <col min="11783" max="11783" width="11.28515625" style="2" customWidth="1"/>
    <col min="11784" max="11784" width="9" style="2" customWidth="1"/>
    <col min="11785" max="11785" width="10.42578125" style="2" bestFit="1" customWidth="1"/>
    <col min="11786" max="11786" width="10.42578125" style="2" customWidth="1"/>
    <col min="11787" max="11787" width="11.42578125" style="2" customWidth="1"/>
    <col min="11788" max="11788" width="9.140625" style="2"/>
    <col min="11789" max="11789" width="11.42578125" style="2" customWidth="1"/>
    <col min="11790" max="12032" width="9.140625" style="2"/>
    <col min="12033" max="12033" width="10" style="2" customWidth="1"/>
    <col min="12034" max="12034" width="9.140625" style="2"/>
    <col min="12035" max="12035" width="44" style="2" customWidth="1"/>
    <col min="12036" max="12036" width="8" style="2" customWidth="1"/>
    <col min="12037" max="12037" width="12" style="2" bestFit="1" customWidth="1"/>
    <col min="12038" max="12038" width="11.42578125" style="2" bestFit="1" customWidth="1"/>
    <col min="12039" max="12039" width="11.28515625" style="2" customWidth="1"/>
    <col min="12040" max="12040" width="9" style="2" customWidth="1"/>
    <col min="12041" max="12041" width="10.42578125" style="2" bestFit="1" customWidth="1"/>
    <col min="12042" max="12042" width="10.42578125" style="2" customWidth="1"/>
    <col min="12043" max="12043" width="11.42578125" style="2" customWidth="1"/>
    <col min="12044" max="12044" width="9.140625" style="2"/>
    <col min="12045" max="12045" width="11.42578125" style="2" customWidth="1"/>
    <col min="12046" max="12288" width="9.140625" style="2"/>
    <col min="12289" max="12289" width="10" style="2" customWidth="1"/>
    <col min="12290" max="12290" width="9.140625" style="2"/>
    <col min="12291" max="12291" width="44" style="2" customWidth="1"/>
    <col min="12292" max="12292" width="8" style="2" customWidth="1"/>
    <col min="12293" max="12293" width="12" style="2" bestFit="1" customWidth="1"/>
    <col min="12294" max="12294" width="11.42578125" style="2" bestFit="1" customWidth="1"/>
    <col min="12295" max="12295" width="11.28515625" style="2" customWidth="1"/>
    <col min="12296" max="12296" width="9" style="2" customWidth="1"/>
    <col min="12297" max="12297" width="10.42578125" style="2" bestFit="1" customWidth="1"/>
    <col min="12298" max="12298" width="10.42578125" style="2" customWidth="1"/>
    <col min="12299" max="12299" width="11.42578125" style="2" customWidth="1"/>
    <col min="12300" max="12300" width="9.140625" style="2"/>
    <col min="12301" max="12301" width="11.42578125" style="2" customWidth="1"/>
    <col min="12302" max="12544" width="9.140625" style="2"/>
    <col min="12545" max="12545" width="10" style="2" customWidth="1"/>
    <col min="12546" max="12546" width="9.140625" style="2"/>
    <col min="12547" max="12547" width="44" style="2" customWidth="1"/>
    <col min="12548" max="12548" width="8" style="2" customWidth="1"/>
    <col min="12549" max="12549" width="12" style="2" bestFit="1" customWidth="1"/>
    <col min="12550" max="12550" width="11.42578125" style="2" bestFit="1" customWidth="1"/>
    <col min="12551" max="12551" width="11.28515625" style="2" customWidth="1"/>
    <col min="12552" max="12552" width="9" style="2" customWidth="1"/>
    <col min="12553" max="12553" width="10.42578125" style="2" bestFit="1" customWidth="1"/>
    <col min="12554" max="12554" width="10.42578125" style="2" customWidth="1"/>
    <col min="12555" max="12555" width="11.42578125" style="2" customWidth="1"/>
    <col min="12556" max="12556" width="9.140625" style="2"/>
    <col min="12557" max="12557" width="11.42578125" style="2" customWidth="1"/>
    <col min="12558" max="12800" width="9.140625" style="2"/>
    <col min="12801" max="12801" width="10" style="2" customWidth="1"/>
    <col min="12802" max="12802" width="9.140625" style="2"/>
    <col min="12803" max="12803" width="44" style="2" customWidth="1"/>
    <col min="12804" max="12804" width="8" style="2" customWidth="1"/>
    <col min="12805" max="12805" width="12" style="2" bestFit="1" customWidth="1"/>
    <col min="12806" max="12806" width="11.42578125" style="2" bestFit="1" customWidth="1"/>
    <col min="12807" max="12807" width="11.28515625" style="2" customWidth="1"/>
    <col min="12808" max="12808" width="9" style="2" customWidth="1"/>
    <col min="12809" max="12809" width="10.42578125" style="2" bestFit="1" customWidth="1"/>
    <col min="12810" max="12810" width="10.42578125" style="2" customWidth="1"/>
    <col min="12811" max="12811" width="11.42578125" style="2" customWidth="1"/>
    <col min="12812" max="12812" width="9.140625" style="2"/>
    <col min="12813" max="12813" width="11.42578125" style="2" customWidth="1"/>
    <col min="12814" max="13056" width="9.140625" style="2"/>
    <col min="13057" max="13057" width="10" style="2" customWidth="1"/>
    <col min="13058" max="13058" width="9.140625" style="2"/>
    <col min="13059" max="13059" width="44" style="2" customWidth="1"/>
    <col min="13060" max="13060" width="8" style="2" customWidth="1"/>
    <col min="13061" max="13061" width="12" style="2" bestFit="1" customWidth="1"/>
    <col min="13062" max="13062" width="11.42578125" style="2" bestFit="1" customWidth="1"/>
    <col min="13063" max="13063" width="11.28515625" style="2" customWidth="1"/>
    <col min="13064" max="13064" width="9" style="2" customWidth="1"/>
    <col min="13065" max="13065" width="10.42578125" style="2" bestFit="1" customWidth="1"/>
    <col min="13066" max="13066" width="10.42578125" style="2" customWidth="1"/>
    <col min="13067" max="13067" width="11.42578125" style="2" customWidth="1"/>
    <col min="13068" max="13068" width="9.140625" style="2"/>
    <col min="13069" max="13069" width="11.42578125" style="2" customWidth="1"/>
    <col min="13070" max="13312" width="9.140625" style="2"/>
    <col min="13313" max="13313" width="10" style="2" customWidth="1"/>
    <col min="13314" max="13314" width="9.140625" style="2"/>
    <col min="13315" max="13315" width="44" style="2" customWidth="1"/>
    <col min="13316" max="13316" width="8" style="2" customWidth="1"/>
    <col min="13317" max="13317" width="12" style="2" bestFit="1" customWidth="1"/>
    <col min="13318" max="13318" width="11.42578125" style="2" bestFit="1" customWidth="1"/>
    <col min="13319" max="13319" width="11.28515625" style="2" customWidth="1"/>
    <col min="13320" max="13320" width="9" style="2" customWidth="1"/>
    <col min="13321" max="13321" width="10.42578125" style="2" bestFit="1" customWidth="1"/>
    <col min="13322" max="13322" width="10.42578125" style="2" customWidth="1"/>
    <col min="13323" max="13323" width="11.42578125" style="2" customWidth="1"/>
    <col min="13324" max="13324" width="9.140625" style="2"/>
    <col min="13325" max="13325" width="11.42578125" style="2" customWidth="1"/>
    <col min="13326" max="13568" width="9.140625" style="2"/>
    <col min="13569" max="13569" width="10" style="2" customWidth="1"/>
    <col min="13570" max="13570" width="9.140625" style="2"/>
    <col min="13571" max="13571" width="44" style="2" customWidth="1"/>
    <col min="13572" max="13572" width="8" style="2" customWidth="1"/>
    <col min="13573" max="13573" width="12" style="2" bestFit="1" customWidth="1"/>
    <col min="13574" max="13574" width="11.42578125" style="2" bestFit="1" customWidth="1"/>
    <col min="13575" max="13575" width="11.28515625" style="2" customWidth="1"/>
    <col min="13576" max="13576" width="9" style="2" customWidth="1"/>
    <col min="13577" max="13577" width="10.42578125" style="2" bestFit="1" customWidth="1"/>
    <col min="13578" max="13578" width="10.42578125" style="2" customWidth="1"/>
    <col min="13579" max="13579" width="11.42578125" style="2" customWidth="1"/>
    <col min="13580" max="13580" width="9.140625" style="2"/>
    <col min="13581" max="13581" width="11.42578125" style="2" customWidth="1"/>
    <col min="13582" max="13824" width="9.140625" style="2"/>
    <col min="13825" max="13825" width="10" style="2" customWidth="1"/>
    <col min="13826" max="13826" width="9.140625" style="2"/>
    <col min="13827" max="13827" width="44" style="2" customWidth="1"/>
    <col min="13828" max="13828" width="8" style="2" customWidth="1"/>
    <col min="13829" max="13829" width="12" style="2" bestFit="1" customWidth="1"/>
    <col min="13830" max="13830" width="11.42578125" style="2" bestFit="1" customWidth="1"/>
    <col min="13831" max="13831" width="11.28515625" style="2" customWidth="1"/>
    <col min="13832" max="13832" width="9" style="2" customWidth="1"/>
    <col min="13833" max="13833" width="10.42578125" style="2" bestFit="1" customWidth="1"/>
    <col min="13834" max="13834" width="10.42578125" style="2" customWidth="1"/>
    <col min="13835" max="13835" width="11.42578125" style="2" customWidth="1"/>
    <col min="13836" max="13836" width="9.140625" style="2"/>
    <col min="13837" max="13837" width="11.42578125" style="2" customWidth="1"/>
    <col min="13838" max="14080" width="9.140625" style="2"/>
    <col min="14081" max="14081" width="10" style="2" customWidth="1"/>
    <col min="14082" max="14082" width="9.140625" style="2"/>
    <col min="14083" max="14083" width="44" style="2" customWidth="1"/>
    <col min="14084" max="14084" width="8" style="2" customWidth="1"/>
    <col min="14085" max="14085" width="12" style="2" bestFit="1" customWidth="1"/>
    <col min="14086" max="14086" width="11.42578125" style="2" bestFit="1" customWidth="1"/>
    <col min="14087" max="14087" width="11.28515625" style="2" customWidth="1"/>
    <col min="14088" max="14088" width="9" style="2" customWidth="1"/>
    <col min="14089" max="14089" width="10.42578125" style="2" bestFit="1" customWidth="1"/>
    <col min="14090" max="14090" width="10.42578125" style="2" customWidth="1"/>
    <col min="14091" max="14091" width="11.42578125" style="2" customWidth="1"/>
    <col min="14092" max="14092" width="9.140625" style="2"/>
    <col min="14093" max="14093" width="11.42578125" style="2" customWidth="1"/>
    <col min="14094" max="14336" width="9.140625" style="2"/>
    <col min="14337" max="14337" width="10" style="2" customWidth="1"/>
    <col min="14338" max="14338" width="9.140625" style="2"/>
    <col min="14339" max="14339" width="44" style="2" customWidth="1"/>
    <col min="14340" max="14340" width="8" style="2" customWidth="1"/>
    <col min="14341" max="14341" width="12" style="2" bestFit="1" customWidth="1"/>
    <col min="14342" max="14342" width="11.42578125" style="2" bestFit="1" customWidth="1"/>
    <col min="14343" max="14343" width="11.28515625" style="2" customWidth="1"/>
    <col min="14344" max="14344" width="9" style="2" customWidth="1"/>
    <col min="14345" max="14345" width="10.42578125" style="2" bestFit="1" customWidth="1"/>
    <col min="14346" max="14346" width="10.42578125" style="2" customWidth="1"/>
    <col min="14347" max="14347" width="11.42578125" style="2" customWidth="1"/>
    <col min="14348" max="14348" width="9.140625" style="2"/>
    <col min="14349" max="14349" width="11.42578125" style="2" customWidth="1"/>
    <col min="14350" max="14592" width="9.140625" style="2"/>
    <col min="14593" max="14593" width="10" style="2" customWidth="1"/>
    <col min="14594" max="14594" width="9.140625" style="2"/>
    <col min="14595" max="14595" width="44" style="2" customWidth="1"/>
    <col min="14596" max="14596" width="8" style="2" customWidth="1"/>
    <col min="14597" max="14597" width="12" style="2" bestFit="1" customWidth="1"/>
    <col min="14598" max="14598" width="11.42578125" style="2" bestFit="1" customWidth="1"/>
    <col min="14599" max="14599" width="11.28515625" style="2" customWidth="1"/>
    <col min="14600" max="14600" width="9" style="2" customWidth="1"/>
    <col min="14601" max="14601" width="10.42578125" style="2" bestFit="1" customWidth="1"/>
    <col min="14602" max="14602" width="10.42578125" style="2" customWidth="1"/>
    <col min="14603" max="14603" width="11.42578125" style="2" customWidth="1"/>
    <col min="14604" max="14604" width="9.140625" style="2"/>
    <col min="14605" max="14605" width="11.42578125" style="2" customWidth="1"/>
    <col min="14606" max="14848" width="9.140625" style="2"/>
    <col min="14849" max="14849" width="10" style="2" customWidth="1"/>
    <col min="14850" max="14850" width="9.140625" style="2"/>
    <col min="14851" max="14851" width="44" style="2" customWidth="1"/>
    <col min="14852" max="14852" width="8" style="2" customWidth="1"/>
    <col min="14853" max="14853" width="12" style="2" bestFit="1" customWidth="1"/>
    <col min="14854" max="14854" width="11.42578125" style="2" bestFit="1" customWidth="1"/>
    <col min="14855" max="14855" width="11.28515625" style="2" customWidth="1"/>
    <col min="14856" max="14856" width="9" style="2" customWidth="1"/>
    <col min="14857" max="14857" width="10.42578125" style="2" bestFit="1" customWidth="1"/>
    <col min="14858" max="14858" width="10.42578125" style="2" customWidth="1"/>
    <col min="14859" max="14859" width="11.42578125" style="2" customWidth="1"/>
    <col min="14860" max="14860" width="9.140625" style="2"/>
    <col min="14861" max="14861" width="11.42578125" style="2" customWidth="1"/>
    <col min="14862" max="15104" width="9.140625" style="2"/>
    <col min="15105" max="15105" width="10" style="2" customWidth="1"/>
    <col min="15106" max="15106" width="9.140625" style="2"/>
    <col min="15107" max="15107" width="44" style="2" customWidth="1"/>
    <col min="15108" max="15108" width="8" style="2" customWidth="1"/>
    <col min="15109" max="15109" width="12" style="2" bestFit="1" customWidth="1"/>
    <col min="15110" max="15110" width="11.42578125" style="2" bestFit="1" customWidth="1"/>
    <col min="15111" max="15111" width="11.28515625" style="2" customWidth="1"/>
    <col min="15112" max="15112" width="9" style="2" customWidth="1"/>
    <col min="15113" max="15113" width="10.42578125" style="2" bestFit="1" customWidth="1"/>
    <col min="15114" max="15114" width="10.42578125" style="2" customWidth="1"/>
    <col min="15115" max="15115" width="11.42578125" style="2" customWidth="1"/>
    <col min="15116" max="15116" width="9.140625" style="2"/>
    <col min="15117" max="15117" width="11.42578125" style="2" customWidth="1"/>
    <col min="15118" max="15360" width="9.140625" style="2"/>
    <col min="15361" max="15361" width="10" style="2" customWidth="1"/>
    <col min="15362" max="15362" width="9.140625" style="2"/>
    <col min="15363" max="15363" width="44" style="2" customWidth="1"/>
    <col min="15364" max="15364" width="8" style="2" customWidth="1"/>
    <col min="15365" max="15365" width="12" style="2" bestFit="1" customWidth="1"/>
    <col min="15366" max="15366" width="11.42578125" style="2" bestFit="1" customWidth="1"/>
    <col min="15367" max="15367" width="11.28515625" style="2" customWidth="1"/>
    <col min="15368" max="15368" width="9" style="2" customWidth="1"/>
    <col min="15369" max="15369" width="10.42578125" style="2" bestFit="1" customWidth="1"/>
    <col min="15370" max="15370" width="10.42578125" style="2" customWidth="1"/>
    <col min="15371" max="15371" width="11.42578125" style="2" customWidth="1"/>
    <col min="15372" max="15372" width="9.140625" style="2"/>
    <col min="15373" max="15373" width="11.42578125" style="2" customWidth="1"/>
    <col min="15374" max="15616" width="9.140625" style="2"/>
    <col min="15617" max="15617" width="10" style="2" customWidth="1"/>
    <col min="15618" max="15618" width="9.140625" style="2"/>
    <col min="15619" max="15619" width="44" style="2" customWidth="1"/>
    <col min="15620" max="15620" width="8" style="2" customWidth="1"/>
    <col min="15621" max="15621" width="12" style="2" bestFit="1" customWidth="1"/>
    <col min="15622" max="15622" width="11.42578125" style="2" bestFit="1" customWidth="1"/>
    <col min="15623" max="15623" width="11.28515625" style="2" customWidth="1"/>
    <col min="15624" max="15624" width="9" style="2" customWidth="1"/>
    <col min="15625" max="15625" width="10.42578125" style="2" bestFit="1" customWidth="1"/>
    <col min="15626" max="15626" width="10.42578125" style="2" customWidth="1"/>
    <col min="15627" max="15627" width="11.42578125" style="2" customWidth="1"/>
    <col min="15628" max="15628" width="9.140625" style="2"/>
    <col min="15629" max="15629" width="11.42578125" style="2" customWidth="1"/>
    <col min="15630" max="15872" width="9.140625" style="2"/>
    <col min="15873" max="15873" width="10" style="2" customWidth="1"/>
    <col min="15874" max="15874" width="9.140625" style="2"/>
    <col min="15875" max="15875" width="44" style="2" customWidth="1"/>
    <col min="15876" max="15876" width="8" style="2" customWidth="1"/>
    <col min="15877" max="15877" width="12" style="2" bestFit="1" customWidth="1"/>
    <col min="15878" max="15878" width="11.42578125" style="2" bestFit="1" customWidth="1"/>
    <col min="15879" max="15879" width="11.28515625" style="2" customWidth="1"/>
    <col min="15880" max="15880" width="9" style="2" customWidth="1"/>
    <col min="15881" max="15881" width="10.42578125" style="2" bestFit="1" customWidth="1"/>
    <col min="15882" max="15882" width="10.42578125" style="2" customWidth="1"/>
    <col min="15883" max="15883" width="11.42578125" style="2" customWidth="1"/>
    <col min="15884" max="15884" width="9.140625" style="2"/>
    <col min="15885" max="15885" width="11.42578125" style="2" customWidth="1"/>
    <col min="15886" max="16128" width="9.140625" style="2"/>
    <col min="16129" max="16129" width="10" style="2" customWidth="1"/>
    <col min="16130" max="16130" width="9.140625" style="2"/>
    <col min="16131" max="16131" width="44" style="2" customWidth="1"/>
    <col min="16132" max="16132" width="8" style="2" customWidth="1"/>
    <col min="16133" max="16133" width="12" style="2" bestFit="1" customWidth="1"/>
    <col min="16134" max="16134" width="11.42578125" style="2" bestFit="1" customWidth="1"/>
    <col min="16135" max="16135" width="11.28515625" style="2" customWidth="1"/>
    <col min="16136" max="16136" width="9" style="2" customWidth="1"/>
    <col min="16137" max="16137" width="10.42578125" style="2" bestFit="1" customWidth="1"/>
    <col min="16138" max="16138" width="10.42578125" style="2" customWidth="1"/>
    <col min="16139" max="16139" width="11.42578125" style="2" customWidth="1"/>
    <col min="16140" max="16140" width="9.140625" style="2"/>
    <col min="16141" max="16141" width="11.42578125" style="2" customWidth="1"/>
    <col min="16142" max="16384" width="9.140625" style="2"/>
  </cols>
  <sheetData>
    <row r="1" spans="1:13" ht="55.5" customHeight="1" x14ac:dyDescent="0.2">
      <c r="A1" s="202" t="s">
        <v>62</v>
      </c>
      <c r="B1" s="202"/>
      <c r="C1" s="202"/>
      <c r="D1" s="202"/>
      <c r="E1" s="202"/>
      <c r="F1" s="202"/>
      <c r="G1" s="202"/>
    </row>
    <row r="2" spans="1:13" ht="12.75" hidden="1" customHeight="1" x14ac:dyDescent="0.2">
      <c r="A2" s="203" t="s">
        <v>0</v>
      </c>
      <c r="B2" s="203"/>
      <c r="C2" s="3">
        <f>C3+C4</f>
        <v>1751.5</v>
      </c>
      <c r="D2" s="3">
        <f>D3+D4</f>
        <v>1498.3000000000002</v>
      </c>
      <c r="E2" s="3">
        <f>E3+E4</f>
        <v>1571.8100000000002</v>
      </c>
    </row>
    <row r="3" spans="1:13" ht="12.75" hidden="1" customHeight="1" x14ac:dyDescent="0.2">
      <c r="A3" s="204" t="s">
        <v>1</v>
      </c>
      <c r="B3" s="204"/>
      <c r="C3" s="7">
        <v>1467.9</v>
      </c>
      <c r="D3" s="4">
        <v>1467.9</v>
      </c>
      <c r="E3" s="4">
        <v>1467.9</v>
      </c>
      <c r="I3" s="2">
        <v>2</v>
      </c>
      <c r="J3" s="2" t="s">
        <v>70</v>
      </c>
      <c r="K3" s="2">
        <v>283.60000000000002</v>
      </c>
    </row>
    <row r="4" spans="1:13" ht="12.75" hidden="1" customHeight="1" x14ac:dyDescent="0.2">
      <c r="A4" s="204" t="s">
        <v>2</v>
      </c>
      <c r="B4" s="204"/>
      <c r="C4" s="7">
        <v>283.60000000000002</v>
      </c>
      <c r="D4" s="4">
        <v>30.4</v>
      </c>
      <c r="E4" s="8">
        <v>103.91</v>
      </c>
      <c r="I4" s="2">
        <v>5</v>
      </c>
      <c r="J4" s="2" t="s">
        <v>70</v>
      </c>
      <c r="K4" s="2">
        <v>30.4</v>
      </c>
    </row>
    <row r="5" spans="1:13" x14ac:dyDescent="0.2">
      <c r="A5" s="9"/>
      <c r="B5" s="10"/>
      <c r="C5" s="11"/>
      <c r="D5" s="4"/>
      <c r="E5" s="8"/>
      <c r="I5" s="2">
        <v>1</v>
      </c>
      <c r="J5" s="2" t="s">
        <v>70</v>
      </c>
      <c r="K5" s="2">
        <v>103.91</v>
      </c>
    </row>
    <row r="6" spans="1:13" ht="31.5" customHeight="1" x14ac:dyDescent="0.2">
      <c r="A6" s="253" t="s">
        <v>3</v>
      </c>
      <c r="B6" s="254"/>
      <c r="C6" s="255"/>
      <c r="D6" s="259"/>
      <c r="E6" s="12" t="s">
        <v>4</v>
      </c>
      <c r="F6" s="13" t="s">
        <v>5</v>
      </c>
      <c r="G6" s="14" t="s">
        <v>6</v>
      </c>
    </row>
    <row r="7" spans="1:13" ht="21" customHeight="1" x14ac:dyDescent="0.2">
      <c r="A7" s="256"/>
      <c r="B7" s="257"/>
      <c r="C7" s="258"/>
      <c r="D7" s="260"/>
      <c r="E7" s="15">
        <f>E15+E19+E25+E23</f>
        <v>251825.50999999998</v>
      </c>
      <c r="F7" s="16">
        <f>F15+F19+F25+F23</f>
        <v>292768.46999999997</v>
      </c>
      <c r="G7" s="17">
        <f>G15+G19+G25+G23</f>
        <v>-40942.959999999992</v>
      </c>
    </row>
    <row r="8" spans="1:13" ht="12.75" customHeight="1" x14ac:dyDescent="0.2">
      <c r="A8" s="193" t="s">
        <v>7</v>
      </c>
      <c r="B8" s="194"/>
      <c r="C8" s="194"/>
      <c r="D8" s="194"/>
      <c r="E8" s="194"/>
      <c r="F8" s="194"/>
      <c r="G8" s="195"/>
      <c r="J8" s="2">
        <v>11.4</v>
      </c>
      <c r="K8" s="141">
        <f>J8*C3*8</f>
        <v>133872.48000000001</v>
      </c>
      <c r="L8" s="141">
        <f>J8*K3*2+J8*K4*5+J8*K5</f>
        <v>9383.4540000000015</v>
      </c>
      <c r="M8" s="141"/>
    </row>
    <row r="9" spans="1:13" s="21" customFormat="1" ht="28.5" customHeight="1" x14ac:dyDescent="0.2">
      <c r="A9" s="205" t="s">
        <v>8</v>
      </c>
      <c r="B9" s="244"/>
      <c r="C9" s="245"/>
      <c r="D9" s="18"/>
      <c r="E9" s="19">
        <f>E10+E11+E12+E13</f>
        <v>180833.61</v>
      </c>
      <c r="F9" s="19">
        <f>F10+F11+F12+F13</f>
        <v>213093.18</v>
      </c>
      <c r="G9" s="19">
        <f>G10+G11+G12+G13</f>
        <v>-32259.57</v>
      </c>
      <c r="H9" s="20"/>
      <c r="J9" s="21">
        <v>4</v>
      </c>
      <c r="K9" s="26">
        <f>J9*C3*8</f>
        <v>46972.800000000003</v>
      </c>
      <c r="L9" s="21">
        <f>J9*K3*2+J9*K4*5+J9*K5</f>
        <v>3292.44</v>
      </c>
    </row>
    <row r="10" spans="1:13" s="21" customFormat="1" hidden="1" x14ac:dyDescent="0.2">
      <c r="A10" s="22" t="s">
        <v>9</v>
      </c>
      <c r="B10" s="23"/>
      <c r="C10" s="23"/>
      <c r="D10" s="18"/>
      <c r="E10" s="24">
        <v>133950.53</v>
      </c>
      <c r="F10" s="24">
        <v>159841.81</v>
      </c>
      <c r="G10" s="24">
        <f>E10-F10</f>
        <v>-25891.279999999999</v>
      </c>
      <c r="H10" s="25"/>
      <c r="I10" s="26"/>
      <c r="J10" s="21">
        <v>0.9</v>
      </c>
      <c r="K10" s="26">
        <f>J10*C3*8</f>
        <v>10568.880000000001</v>
      </c>
      <c r="L10" s="21">
        <f>J10*K3*2+J10*K4*5+J10*K5</f>
        <v>740.79900000000009</v>
      </c>
    </row>
    <row r="11" spans="1:13" s="21" customFormat="1" hidden="1" x14ac:dyDescent="0.2">
      <c r="A11" s="22" t="s">
        <v>10</v>
      </c>
      <c r="B11" s="23"/>
      <c r="C11" s="23"/>
      <c r="D11" s="18"/>
      <c r="E11" s="24">
        <v>0</v>
      </c>
      <c r="F11" s="24">
        <v>0</v>
      </c>
      <c r="G11" s="24">
        <f>E11-F11</f>
        <v>0</v>
      </c>
      <c r="H11" s="20"/>
    </row>
    <row r="12" spans="1:13" s="21" customFormat="1" hidden="1" x14ac:dyDescent="0.2">
      <c r="A12" s="22" t="s">
        <v>11</v>
      </c>
      <c r="B12" s="23"/>
      <c r="C12" s="23"/>
      <c r="D12" s="18"/>
      <c r="E12" s="24">
        <v>0</v>
      </c>
      <c r="F12" s="24">
        <v>0</v>
      </c>
      <c r="G12" s="24">
        <f>E12-F12</f>
        <v>0</v>
      </c>
      <c r="H12" s="20"/>
      <c r="J12" s="27"/>
      <c r="K12" s="28"/>
      <c r="L12" s="29"/>
    </row>
    <row r="13" spans="1:13" s="21" customFormat="1" hidden="1" x14ac:dyDescent="0.2">
      <c r="A13" s="206" t="s">
        <v>60</v>
      </c>
      <c r="B13" s="207"/>
      <c r="C13" s="208"/>
      <c r="D13" s="18"/>
      <c r="E13" s="24">
        <v>46883.08</v>
      </c>
      <c r="F13" s="24">
        <v>53251.37</v>
      </c>
      <c r="G13" s="24">
        <f>E13-F13</f>
        <v>-6368.2900000000009</v>
      </c>
      <c r="H13" s="20"/>
      <c r="J13" s="27"/>
      <c r="K13" s="28"/>
      <c r="L13" s="29"/>
    </row>
    <row r="14" spans="1:13" s="34" customFormat="1" ht="27.75" customHeight="1" x14ac:dyDescent="0.2">
      <c r="A14" s="191" t="s">
        <v>12</v>
      </c>
      <c r="B14" s="192"/>
      <c r="C14" s="209"/>
      <c r="D14" s="30">
        <v>13416.69</v>
      </c>
      <c r="E14" s="31">
        <f>D14-E18-E22</f>
        <v>9383.4509999999991</v>
      </c>
      <c r="F14" s="31">
        <f>H14-F18-F22</f>
        <v>10178.338653664949</v>
      </c>
      <c r="G14" s="32">
        <f>E14-F14</f>
        <v>-794.88765366494954</v>
      </c>
      <c r="H14" s="30">
        <v>14553.24</v>
      </c>
      <c r="I14" s="33">
        <f>H14/D14</f>
        <v>1.0847116539176205</v>
      </c>
      <c r="K14" s="35"/>
      <c r="M14" s="35"/>
    </row>
    <row r="15" spans="1:13" ht="12.75" customHeight="1" x14ac:dyDescent="0.2">
      <c r="A15" s="210" t="s">
        <v>13</v>
      </c>
      <c r="B15" s="246"/>
      <c r="C15" s="247"/>
      <c r="D15" s="36"/>
      <c r="E15" s="16">
        <f>E9+E14</f>
        <v>190217.06099999999</v>
      </c>
      <c r="F15" s="16">
        <f>F9+F14</f>
        <v>223271.51865366494</v>
      </c>
      <c r="G15" s="16">
        <f>G9+G14</f>
        <v>-33054.457653664947</v>
      </c>
    </row>
    <row r="16" spans="1:13" ht="12.75" customHeight="1" x14ac:dyDescent="0.2">
      <c r="A16" s="193" t="s">
        <v>14</v>
      </c>
      <c r="B16" s="194"/>
      <c r="C16" s="194"/>
      <c r="D16" s="194"/>
      <c r="E16" s="194"/>
      <c r="F16" s="194"/>
      <c r="G16" s="195"/>
    </row>
    <row r="17" spans="1:13" s="21" customFormat="1" ht="25.5" customHeight="1" x14ac:dyDescent="0.2">
      <c r="A17" s="190" t="s">
        <v>15</v>
      </c>
      <c r="B17" s="248"/>
      <c r="C17" s="249"/>
      <c r="D17" s="18"/>
      <c r="E17" s="19">
        <v>47000.19</v>
      </c>
      <c r="F17" s="19">
        <v>53124.84</v>
      </c>
      <c r="G17" s="37">
        <f>E17-F17</f>
        <v>-6124.6499999999942</v>
      </c>
      <c r="H17" s="20"/>
      <c r="I17" s="38"/>
      <c r="J17" s="39"/>
      <c r="K17" s="40"/>
    </row>
    <row r="18" spans="1:13" s="34" customFormat="1" ht="27" customHeight="1" x14ac:dyDescent="0.2">
      <c r="A18" s="191" t="s">
        <v>16</v>
      </c>
      <c r="B18" s="192"/>
      <c r="C18" s="209"/>
      <c r="D18" s="41">
        <v>4</v>
      </c>
      <c r="E18" s="31">
        <f>D18*C4*2+D18*D4*5+E4*4</f>
        <v>3292.44</v>
      </c>
      <c r="F18" s="31">
        <f>H18</f>
        <v>3571.3480378245304</v>
      </c>
      <c r="G18" s="32">
        <f>E18-F18</f>
        <v>-278.90803782453031</v>
      </c>
      <c r="H18" s="42">
        <f>E18*I14</f>
        <v>3571.3480378245304</v>
      </c>
      <c r="I18" s="43"/>
      <c r="J18" s="44"/>
      <c r="K18" s="45"/>
      <c r="M18" s="46"/>
    </row>
    <row r="19" spans="1:13" ht="12.75" customHeight="1" x14ac:dyDescent="0.2">
      <c r="A19" s="210" t="s">
        <v>17</v>
      </c>
      <c r="B19" s="246"/>
      <c r="C19" s="247"/>
      <c r="D19" s="36"/>
      <c r="E19" s="16">
        <f>E17+E18</f>
        <v>50292.630000000005</v>
      </c>
      <c r="F19" s="16">
        <f>F17+F18</f>
        <v>56696.188037824526</v>
      </c>
      <c r="G19" s="16">
        <f>G17+G18</f>
        <v>-6403.5580378245249</v>
      </c>
      <c r="I19" s="47"/>
      <c r="J19" s="48"/>
      <c r="K19" s="49"/>
      <c r="M19" s="50"/>
    </row>
    <row r="20" spans="1:13" s="34" customFormat="1" ht="13.5" customHeight="1" x14ac:dyDescent="0.2">
      <c r="A20" s="193" t="s">
        <v>18</v>
      </c>
      <c r="B20" s="194"/>
      <c r="C20" s="194"/>
      <c r="D20" s="194"/>
      <c r="E20" s="194"/>
      <c r="F20" s="194"/>
      <c r="G20" s="195"/>
      <c r="H20" s="51"/>
      <c r="I20" s="43"/>
      <c r="J20" s="44"/>
      <c r="K20" s="45"/>
    </row>
    <row r="21" spans="1:13" ht="29.25" customHeight="1" x14ac:dyDescent="0.2">
      <c r="A21" s="250" t="s">
        <v>19</v>
      </c>
      <c r="B21" s="251"/>
      <c r="C21" s="252"/>
      <c r="D21" s="36"/>
      <c r="E21" s="37">
        <v>10575.02</v>
      </c>
      <c r="F21" s="37">
        <v>11997.21</v>
      </c>
      <c r="G21" s="37">
        <f>E21-F21</f>
        <v>-1422.1899999999987</v>
      </c>
      <c r="I21" s="47"/>
      <c r="J21" s="47"/>
      <c r="K21" s="49"/>
      <c r="M21" s="50"/>
    </row>
    <row r="22" spans="1:13" ht="12.75" customHeight="1" x14ac:dyDescent="0.2">
      <c r="A22" s="196" t="s">
        <v>20</v>
      </c>
      <c r="B22" s="197"/>
      <c r="C22" s="198"/>
      <c r="D22" s="52">
        <v>0.9</v>
      </c>
      <c r="E22" s="32">
        <f>D22*C4*2+D22*D4*5+E4*0.9</f>
        <v>740.79900000000009</v>
      </c>
      <c r="F22" s="32">
        <f>H22</f>
        <v>803.5533085105194</v>
      </c>
      <c r="G22" s="32">
        <f>E22-F22</f>
        <v>-62.754308510519309</v>
      </c>
      <c r="H22" s="53">
        <f>E22*I14</f>
        <v>803.5533085105194</v>
      </c>
      <c r="K22" s="46"/>
      <c r="M22" s="50"/>
    </row>
    <row r="23" spans="1:13" s="56" customFormat="1" x14ac:dyDescent="0.2">
      <c r="A23" s="232" t="s">
        <v>21</v>
      </c>
      <c r="B23" s="233"/>
      <c r="C23" s="234"/>
      <c r="D23" s="54"/>
      <c r="E23" s="16">
        <f>E21+E22</f>
        <v>11315.819000000001</v>
      </c>
      <c r="F23" s="16">
        <f>F21+F22</f>
        <v>12800.763308510519</v>
      </c>
      <c r="G23" s="16">
        <f>E23-F23</f>
        <v>-1484.9443085105177</v>
      </c>
      <c r="H23" s="55"/>
    </row>
    <row r="24" spans="1:13" ht="12.75" customHeight="1" x14ac:dyDescent="0.2">
      <c r="A24" s="10"/>
      <c r="B24" s="10"/>
      <c r="C24" s="10"/>
      <c r="D24" s="57"/>
      <c r="E24" s="58"/>
      <c r="F24" s="58"/>
      <c r="G24" s="143"/>
    </row>
    <row r="25" spans="1:13" ht="12.75" hidden="1" customHeight="1" x14ac:dyDescent="0.2">
      <c r="A25" s="199" t="s">
        <v>22</v>
      </c>
      <c r="B25" s="200"/>
      <c r="C25" s="200"/>
      <c r="D25" s="201"/>
      <c r="E25" s="60">
        <f>E26+E27</f>
        <v>0</v>
      </c>
      <c r="F25" s="60">
        <f>F26+F27</f>
        <v>0</v>
      </c>
      <c r="G25" s="142">
        <f>G26+G27</f>
        <v>0</v>
      </c>
    </row>
    <row r="26" spans="1:13" s="64" customFormat="1" ht="12.75" hidden="1" customHeight="1" x14ac:dyDescent="0.2">
      <c r="A26" s="235" t="s">
        <v>23</v>
      </c>
      <c r="B26" s="236"/>
      <c r="C26" s="237"/>
      <c r="D26" s="61"/>
      <c r="E26" s="62">
        <v>0</v>
      </c>
      <c r="F26" s="62">
        <v>0</v>
      </c>
      <c r="G26" s="24">
        <f>E26-F26</f>
        <v>0</v>
      </c>
      <c r="H26" s="63"/>
    </row>
    <row r="27" spans="1:13" s="68" customFormat="1" ht="12.75" hidden="1" customHeight="1" x14ac:dyDescent="0.2">
      <c r="A27" s="238" t="s">
        <v>24</v>
      </c>
      <c r="B27" s="239"/>
      <c r="C27" s="240"/>
      <c r="D27" s="65"/>
      <c r="E27" s="66">
        <v>0</v>
      </c>
      <c r="F27" s="66">
        <v>0</v>
      </c>
      <c r="G27" s="24">
        <f>E27-F27</f>
        <v>0</v>
      </c>
      <c r="H27" s="67"/>
    </row>
    <row r="28" spans="1:13" s="68" customFormat="1" ht="12.75" hidden="1" customHeight="1" x14ac:dyDescent="0.2">
      <c r="A28" s="69"/>
      <c r="B28" s="69"/>
      <c r="C28" s="69"/>
      <c r="D28" s="70"/>
      <c r="E28" s="71"/>
      <c r="F28" s="71"/>
      <c r="G28" s="6"/>
      <c r="H28" s="67"/>
    </row>
    <row r="29" spans="1:13" s="76" customFormat="1" ht="26.25" customHeight="1" x14ac:dyDescent="0.2">
      <c r="A29" s="241" t="s">
        <v>25</v>
      </c>
      <c r="B29" s="242"/>
      <c r="C29" s="243"/>
      <c r="D29" s="72"/>
      <c r="E29" s="73">
        <f>E41+E45+E50+E55+E60</f>
        <v>226071.38685000001</v>
      </c>
      <c r="F29" s="74"/>
      <c r="G29" s="74"/>
      <c r="H29" s="75"/>
    </row>
    <row r="30" spans="1:13" s="76" customFormat="1" ht="15" customHeight="1" x14ac:dyDescent="0.2">
      <c r="A30" s="226" t="s">
        <v>7</v>
      </c>
      <c r="B30" s="227"/>
      <c r="C30" s="227"/>
      <c r="D30" s="227"/>
      <c r="E30" s="228"/>
      <c r="F30" s="74"/>
      <c r="G30" s="74"/>
      <c r="H30" s="75"/>
    </row>
    <row r="31" spans="1:13" s="76" customFormat="1" ht="24.75" customHeight="1" x14ac:dyDescent="0.2">
      <c r="A31" s="187" t="s">
        <v>26</v>
      </c>
      <c r="B31" s="188"/>
      <c r="C31" s="189"/>
      <c r="D31" s="77"/>
      <c r="E31" s="78"/>
      <c r="F31" s="74"/>
      <c r="G31" s="74"/>
      <c r="H31" s="75"/>
    </row>
    <row r="32" spans="1:13" s="76" customFormat="1" ht="45.75" customHeight="1" x14ac:dyDescent="0.2">
      <c r="A32" s="184" t="s">
        <v>27</v>
      </c>
      <c r="B32" s="185"/>
      <c r="C32" s="186"/>
      <c r="D32" s="79" t="s">
        <v>28</v>
      </c>
      <c r="E32" s="59">
        <v>109703.88630000001</v>
      </c>
      <c r="F32" s="74"/>
      <c r="G32" s="74"/>
      <c r="H32" s="139"/>
      <c r="I32" s="140">
        <f>H32*C2*12</f>
        <v>0</v>
      </c>
      <c r="J32" s="80" t="s">
        <v>29</v>
      </c>
    </row>
    <row r="33" spans="1:17" s="76" customFormat="1" ht="12.75" customHeight="1" x14ac:dyDescent="0.2">
      <c r="A33" s="184" t="s">
        <v>30</v>
      </c>
      <c r="B33" s="185"/>
      <c r="C33" s="186"/>
      <c r="D33" s="81" t="s">
        <v>31</v>
      </c>
      <c r="E33" s="59">
        <v>0</v>
      </c>
      <c r="F33" s="74"/>
      <c r="H33" s="82"/>
      <c r="I33" s="74">
        <f>H33*C2*12</f>
        <v>0</v>
      </c>
      <c r="J33" s="83" t="s">
        <v>32</v>
      </c>
    </row>
    <row r="34" spans="1:17" s="76" customFormat="1" ht="25.5" customHeight="1" x14ac:dyDescent="0.2">
      <c r="A34" s="187" t="s">
        <v>33</v>
      </c>
      <c r="B34" s="188"/>
      <c r="C34" s="189"/>
      <c r="D34" s="84"/>
      <c r="E34" s="85"/>
      <c r="F34" s="74"/>
      <c r="G34" s="74"/>
      <c r="H34" s="75"/>
    </row>
    <row r="35" spans="1:17" s="76" customFormat="1" ht="12.75" hidden="1" customHeight="1" x14ac:dyDescent="0.2">
      <c r="A35" s="184" t="s">
        <v>34</v>
      </c>
      <c r="B35" s="185"/>
      <c r="C35" s="186"/>
      <c r="D35" s="81" t="s">
        <v>35</v>
      </c>
      <c r="E35" s="59">
        <f>E11</f>
        <v>0</v>
      </c>
      <c r="F35" s="74"/>
      <c r="G35" s="74"/>
      <c r="H35" s="1"/>
    </row>
    <row r="36" spans="1:17" s="76" customFormat="1" ht="12.75" hidden="1" customHeight="1" x14ac:dyDescent="0.2">
      <c r="A36" s="184" t="s">
        <v>36</v>
      </c>
      <c r="B36" s="185"/>
      <c r="C36" s="186"/>
      <c r="D36" s="81" t="s">
        <v>31</v>
      </c>
      <c r="E36" s="59">
        <v>0</v>
      </c>
      <c r="F36" s="74"/>
      <c r="G36" s="74"/>
      <c r="H36" s="1"/>
      <c r="I36" s="86">
        <f>E12-E36</f>
        <v>0</v>
      </c>
      <c r="J36" s="83" t="s">
        <v>32</v>
      </c>
    </row>
    <row r="37" spans="1:17" s="76" customFormat="1" ht="12.75" customHeight="1" x14ac:dyDescent="0.2">
      <c r="A37" s="184" t="s">
        <v>37</v>
      </c>
      <c r="B37" s="185"/>
      <c r="C37" s="186"/>
      <c r="D37" s="87">
        <v>0.55000000000000004</v>
      </c>
      <c r="E37" s="59">
        <f>(D37*C2*2)+(D2*0.55*5)+0.55*E2</f>
        <v>6911.4705000000004</v>
      </c>
      <c r="F37" s="74"/>
      <c r="G37" s="74"/>
      <c r="H37" s="1">
        <f>C2*D37*3</f>
        <v>2889.9750000000004</v>
      </c>
      <c r="J37" s="76" t="s">
        <v>38</v>
      </c>
    </row>
    <row r="38" spans="1:17" s="76" customFormat="1" ht="12.75" customHeight="1" x14ac:dyDescent="0.2">
      <c r="A38" s="184" t="s">
        <v>61</v>
      </c>
      <c r="B38" s="185"/>
      <c r="C38" s="186"/>
      <c r="D38" s="88" t="s">
        <v>31</v>
      </c>
      <c r="E38" s="59">
        <f>E13</f>
        <v>46883.08</v>
      </c>
      <c r="F38" s="74"/>
      <c r="G38" s="74"/>
      <c r="H38" s="1"/>
    </row>
    <row r="39" spans="1:17" s="76" customFormat="1" ht="12.75" customHeight="1" x14ac:dyDescent="0.2">
      <c r="A39" s="187" t="s">
        <v>39</v>
      </c>
      <c r="B39" s="188"/>
      <c r="C39" s="189"/>
      <c r="D39" s="89"/>
      <c r="E39" s="85">
        <f>E32+E33+E35+E37+E36+E38</f>
        <v>163498.43680000002</v>
      </c>
      <c r="F39" s="74"/>
      <c r="G39" s="74"/>
      <c r="H39" s="75"/>
      <c r="J39" s="93">
        <f>E63-J40</f>
        <v>6491.9274536649064</v>
      </c>
    </row>
    <row r="40" spans="1:17" s="76" customFormat="1" ht="12.75" customHeight="1" x14ac:dyDescent="0.2">
      <c r="A40" s="184" t="s">
        <v>40</v>
      </c>
      <c r="B40" s="185"/>
      <c r="C40" s="186"/>
      <c r="D40" s="90">
        <f>I40</f>
        <v>2.12</v>
      </c>
      <c r="E40" s="59">
        <v>26640.577200000003</v>
      </c>
      <c r="F40" s="74"/>
      <c r="G40" s="74"/>
      <c r="H40" s="91"/>
      <c r="I40" s="92">
        <v>2.12</v>
      </c>
      <c r="J40" s="93">
        <f>I40*C2*2+I40*D2*5+I40*E2</f>
        <v>26640.577200000003</v>
      </c>
    </row>
    <row r="41" spans="1:17" ht="12.75" customHeight="1" x14ac:dyDescent="0.2">
      <c r="A41" s="223" t="s">
        <v>41</v>
      </c>
      <c r="B41" s="224"/>
      <c r="C41" s="225"/>
      <c r="D41" s="94"/>
      <c r="E41" s="60">
        <f>E39+E40</f>
        <v>190139.01400000002</v>
      </c>
    </row>
    <row r="42" spans="1:17" ht="15" customHeight="1" x14ac:dyDescent="0.2">
      <c r="A42" s="226" t="s">
        <v>14</v>
      </c>
      <c r="B42" s="227"/>
      <c r="C42" s="227"/>
      <c r="D42" s="227"/>
      <c r="E42" s="228"/>
    </row>
    <row r="43" spans="1:17" ht="28.5" customHeight="1" x14ac:dyDescent="0.2">
      <c r="A43" s="229" t="s">
        <v>42</v>
      </c>
      <c r="B43" s="230"/>
      <c r="C43" s="231"/>
      <c r="D43" s="95">
        <v>3.44</v>
      </c>
      <c r="E43" s="59">
        <v>23300</v>
      </c>
      <c r="H43" s="75"/>
    </row>
    <row r="44" spans="1:17" ht="12.75" hidden="1" customHeight="1" x14ac:dyDescent="0.2">
      <c r="A44" s="184" t="s">
        <v>40</v>
      </c>
      <c r="B44" s="185"/>
      <c r="C44" s="186"/>
      <c r="D44" s="95"/>
      <c r="E44" s="59">
        <f>D44*C2*12</f>
        <v>0</v>
      </c>
      <c r="H44" s="82"/>
    </row>
    <row r="45" spans="1:17" ht="12.75" customHeight="1" x14ac:dyDescent="0.2">
      <c r="A45" s="187" t="s">
        <v>43</v>
      </c>
      <c r="B45" s="188"/>
      <c r="C45" s="189"/>
      <c r="D45" s="89"/>
      <c r="E45" s="85">
        <f>SUM(E43:E44)</f>
        <v>23300</v>
      </c>
    </row>
    <row r="46" spans="1:17" s="56" customFormat="1" ht="14.25" customHeight="1" x14ac:dyDescent="0.25">
      <c r="A46" s="172" t="s">
        <v>44</v>
      </c>
      <c r="B46" s="173"/>
      <c r="C46" s="173"/>
      <c r="D46" s="173"/>
      <c r="E46" s="174"/>
      <c r="F46" s="96"/>
      <c r="G46" s="96"/>
      <c r="H46" s="55"/>
    </row>
    <row r="47" spans="1:17" s="56" customFormat="1" ht="51" customHeight="1" x14ac:dyDescent="0.2">
      <c r="A47" s="175" t="s">
        <v>45</v>
      </c>
      <c r="B47" s="176"/>
      <c r="C47" s="177"/>
      <c r="D47" s="97"/>
      <c r="E47" s="98">
        <v>10935</v>
      </c>
      <c r="F47" s="96"/>
      <c r="G47" s="96"/>
      <c r="H47" s="55"/>
      <c r="Q47" s="56" t="s">
        <v>72</v>
      </c>
    </row>
    <row r="48" spans="1:17" s="56" customFormat="1" ht="12.75" customHeight="1" x14ac:dyDescent="0.2">
      <c r="A48" s="178" t="s">
        <v>46</v>
      </c>
      <c r="B48" s="179"/>
      <c r="C48" s="180"/>
      <c r="D48" s="97"/>
      <c r="E48" s="98">
        <v>0</v>
      </c>
      <c r="F48" s="96"/>
      <c r="G48" s="96"/>
      <c r="H48" s="55"/>
    </row>
    <row r="49" spans="1:8" s="56" customFormat="1" ht="12.75" customHeight="1" x14ac:dyDescent="0.2">
      <c r="A49" s="175" t="s">
        <v>47</v>
      </c>
      <c r="B49" s="176"/>
      <c r="C49" s="177"/>
      <c r="D49" s="99">
        <v>0.15</v>
      </c>
      <c r="E49" s="100">
        <f>D49*E23</f>
        <v>1697.3728500000002</v>
      </c>
      <c r="F49" s="96"/>
      <c r="G49" s="96"/>
      <c r="H49" s="55"/>
    </row>
    <row r="50" spans="1:8" s="56" customFormat="1" ht="12.75" customHeight="1" x14ac:dyDescent="0.2">
      <c r="A50" s="220" t="s">
        <v>48</v>
      </c>
      <c r="B50" s="221"/>
      <c r="C50" s="222"/>
      <c r="D50" s="101"/>
      <c r="E50" s="102">
        <f>SUM(E47:E49)</f>
        <v>12632.37285</v>
      </c>
      <c r="F50" s="96"/>
      <c r="G50" s="96"/>
      <c r="H50" s="55"/>
    </row>
    <row r="51" spans="1:8" s="64" customFormat="1" ht="15" hidden="1" x14ac:dyDescent="0.25">
      <c r="A51" s="181" t="s">
        <v>49</v>
      </c>
      <c r="B51" s="182"/>
      <c r="C51" s="182"/>
      <c r="D51" s="182"/>
      <c r="E51" s="183"/>
      <c r="F51" s="103"/>
      <c r="G51" s="103"/>
      <c r="H51" s="63"/>
    </row>
    <row r="52" spans="1:8" s="64" customFormat="1" ht="12.75" hidden="1" customHeight="1" x14ac:dyDescent="0.2">
      <c r="A52" s="150" t="s">
        <v>47</v>
      </c>
      <c r="B52" s="151"/>
      <c r="C52" s="152"/>
      <c r="D52" s="99">
        <v>0.15</v>
      </c>
      <c r="E52" s="104">
        <f>(E26-E53)*D52</f>
        <v>0</v>
      </c>
      <c r="F52" s="103"/>
      <c r="G52" s="103"/>
      <c r="H52" s="63"/>
    </row>
    <row r="53" spans="1:8" s="64" customFormat="1" hidden="1" x14ac:dyDescent="0.2">
      <c r="A53" s="150" t="s">
        <v>50</v>
      </c>
      <c r="B53" s="151"/>
      <c r="C53" s="152"/>
      <c r="D53" s="99">
        <v>0.2</v>
      </c>
      <c r="E53" s="104">
        <f>(E26)-(E26/1.2)</f>
        <v>0</v>
      </c>
      <c r="F53" s="103"/>
      <c r="G53" s="103"/>
      <c r="H53" s="63"/>
    </row>
    <row r="54" spans="1:8" s="64" customFormat="1" ht="12.75" hidden="1" customHeight="1" x14ac:dyDescent="0.2">
      <c r="A54" s="150" t="s">
        <v>51</v>
      </c>
      <c r="B54" s="151"/>
      <c r="C54" s="152"/>
      <c r="D54" s="99">
        <v>0.2</v>
      </c>
      <c r="E54" s="104">
        <f>(E26-E52-E53)*D54</f>
        <v>0</v>
      </c>
      <c r="F54" s="103"/>
      <c r="G54" s="103"/>
      <c r="H54" s="63"/>
    </row>
    <row r="55" spans="1:8" s="64" customFormat="1" ht="12.75" hidden="1" customHeight="1" x14ac:dyDescent="0.2">
      <c r="A55" s="153" t="s">
        <v>52</v>
      </c>
      <c r="B55" s="154"/>
      <c r="C55" s="155"/>
      <c r="D55" s="105"/>
      <c r="E55" s="106">
        <f>E52+E53+E54</f>
        <v>0</v>
      </c>
      <c r="F55" s="103"/>
      <c r="G55" s="103"/>
      <c r="H55" s="63"/>
    </row>
    <row r="56" spans="1:8" s="68" customFormat="1" ht="15" hidden="1" x14ac:dyDescent="0.25">
      <c r="A56" s="156" t="s">
        <v>53</v>
      </c>
      <c r="B56" s="157"/>
      <c r="C56" s="157"/>
      <c r="D56" s="157"/>
      <c r="E56" s="158"/>
      <c r="F56" s="107"/>
      <c r="G56" s="107"/>
      <c r="H56" s="67"/>
    </row>
    <row r="57" spans="1:8" s="68" customFormat="1" ht="12.75" hidden="1" customHeight="1" x14ac:dyDescent="0.2">
      <c r="A57" s="159" t="s">
        <v>47</v>
      </c>
      <c r="B57" s="160"/>
      <c r="C57" s="161"/>
      <c r="D57" s="108">
        <v>0.2</v>
      </c>
      <c r="E57" s="109">
        <f>(E27-E58)*D57</f>
        <v>0</v>
      </c>
      <c r="F57" s="107"/>
      <c r="G57" s="107"/>
      <c r="H57" s="110"/>
    </row>
    <row r="58" spans="1:8" s="68" customFormat="1" hidden="1" x14ac:dyDescent="0.2">
      <c r="A58" s="159" t="s">
        <v>50</v>
      </c>
      <c r="B58" s="160"/>
      <c r="C58" s="161"/>
      <c r="D58" s="108">
        <v>0.2</v>
      </c>
      <c r="E58" s="109">
        <f>(E27)-(E27/1.2)</f>
        <v>0</v>
      </c>
      <c r="F58" s="107"/>
      <c r="G58" s="107"/>
      <c r="H58" s="67"/>
    </row>
    <row r="59" spans="1:8" s="68" customFormat="1" ht="12.75" hidden="1" customHeight="1" x14ac:dyDescent="0.2">
      <c r="A59" s="159" t="s">
        <v>51</v>
      </c>
      <c r="B59" s="160"/>
      <c r="C59" s="161"/>
      <c r="D59" s="108">
        <v>0.2</v>
      </c>
      <c r="E59" s="109">
        <f>(E27-E57-E58)*D59</f>
        <v>0</v>
      </c>
      <c r="F59" s="107"/>
      <c r="G59" s="107"/>
      <c r="H59" s="67"/>
    </row>
    <row r="60" spans="1:8" s="68" customFormat="1" ht="12.75" hidden="1" customHeight="1" x14ac:dyDescent="0.2">
      <c r="A60" s="162" t="s">
        <v>54</v>
      </c>
      <c r="B60" s="163"/>
      <c r="C60" s="164"/>
      <c r="D60" s="111"/>
      <c r="E60" s="112">
        <f>E57+E58+E59</f>
        <v>0</v>
      </c>
      <c r="F60" s="107"/>
      <c r="G60" s="107"/>
      <c r="H60" s="67"/>
    </row>
    <row r="61" spans="1:8" x14ac:dyDescent="0.2">
      <c r="B61" s="113"/>
      <c r="C61" s="113"/>
    </row>
    <row r="62" spans="1:8" ht="19.5" customHeight="1" x14ac:dyDescent="0.2">
      <c r="A62" s="165" t="s">
        <v>55</v>
      </c>
      <c r="B62" s="166"/>
      <c r="C62" s="166"/>
      <c r="D62" s="166"/>
      <c r="E62" s="167"/>
    </row>
    <row r="63" spans="1:8" ht="12.75" customHeight="1" x14ac:dyDescent="0.2">
      <c r="A63" s="168" t="s">
        <v>63</v>
      </c>
      <c r="B63" s="169"/>
      <c r="C63" s="170"/>
      <c r="D63" s="115"/>
      <c r="E63" s="17">
        <f>E15-E41-G15</f>
        <v>33132.50465366491</v>
      </c>
      <c r="H63" s="116"/>
    </row>
    <row r="64" spans="1:8" ht="12.75" customHeight="1" x14ac:dyDescent="0.2">
      <c r="A64" s="168" t="s">
        <v>64</v>
      </c>
      <c r="B64" s="169"/>
      <c r="C64" s="170"/>
      <c r="D64" s="115"/>
      <c r="E64" s="17">
        <f>F19-E45</f>
        <v>33396.188037824526</v>
      </c>
    </row>
    <row r="65" spans="1:11" s="64" customFormat="1" ht="12.75" hidden="1" customHeight="1" x14ac:dyDescent="0.2">
      <c r="A65" s="211" t="s">
        <v>65</v>
      </c>
      <c r="B65" s="212"/>
      <c r="C65" s="213"/>
      <c r="D65" s="117"/>
      <c r="E65" s="118">
        <f>F26-E55</f>
        <v>0</v>
      </c>
      <c r="F65" s="103"/>
      <c r="G65" s="119"/>
      <c r="H65" s="120"/>
    </row>
    <row r="66" spans="1:11" s="68" customFormat="1" ht="12.75" hidden="1" customHeight="1" x14ac:dyDescent="0.2">
      <c r="A66" s="214" t="s">
        <v>66</v>
      </c>
      <c r="B66" s="215"/>
      <c r="C66" s="216"/>
      <c r="D66" s="121"/>
      <c r="E66" s="122">
        <f>F27-E60</f>
        <v>0</v>
      </c>
      <c r="F66" s="107"/>
      <c r="G66" s="119"/>
      <c r="H66" s="120"/>
    </row>
    <row r="67" spans="1:11" s="56" customFormat="1" ht="12.75" customHeight="1" x14ac:dyDescent="0.2">
      <c r="A67" s="217" t="s">
        <v>67</v>
      </c>
      <c r="B67" s="218"/>
      <c r="C67" s="219"/>
      <c r="D67" s="123"/>
      <c r="E67" s="124">
        <f>F23-E50</f>
        <v>168.39045851051924</v>
      </c>
      <c r="F67" s="96"/>
      <c r="G67" s="96"/>
      <c r="H67" s="125"/>
    </row>
    <row r="68" spans="1:11" s="56" customFormat="1" ht="33.75" customHeight="1" x14ac:dyDescent="0.2">
      <c r="A68" s="144" t="s">
        <v>68</v>
      </c>
      <c r="B68" s="145"/>
      <c r="C68" s="146"/>
      <c r="D68" s="126"/>
      <c r="E68" s="127">
        <v>183509.27599999995</v>
      </c>
      <c r="F68" s="96"/>
      <c r="G68" s="96"/>
      <c r="H68" s="125"/>
    </row>
    <row r="69" spans="1:11" ht="34.5" customHeight="1" x14ac:dyDescent="0.2">
      <c r="A69" s="147" t="s">
        <v>69</v>
      </c>
      <c r="B69" s="148"/>
      <c r="C69" s="149"/>
      <c r="D69" s="128"/>
      <c r="E69" s="15">
        <f>E63+E64+E65+E66+E67+E68</f>
        <v>250206.35914999992</v>
      </c>
      <c r="F69" s="129"/>
      <c r="H69" s="130"/>
      <c r="I69" s="131"/>
      <c r="J69" s="131"/>
      <c r="K69" s="132"/>
    </row>
    <row r="70" spans="1:11" x14ac:dyDescent="0.2">
      <c r="A70" s="133"/>
      <c r="B70" s="133"/>
      <c r="C70" s="133"/>
      <c r="D70" s="57"/>
      <c r="E70" s="134"/>
      <c r="F70" s="129"/>
      <c r="H70" s="130"/>
      <c r="I70" s="131"/>
      <c r="J70" s="131"/>
      <c r="K70" s="132"/>
    </row>
    <row r="71" spans="1:11" x14ac:dyDescent="0.2">
      <c r="A71" s="133"/>
      <c r="B71" s="133"/>
      <c r="C71" s="133"/>
      <c r="D71" s="57"/>
      <c r="E71" s="134"/>
      <c r="F71" s="129"/>
      <c r="H71" s="130"/>
      <c r="I71" s="131"/>
      <c r="J71" s="131"/>
      <c r="K71" s="132"/>
    </row>
    <row r="72" spans="1:11" x14ac:dyDescent="0.2">
      <c r="A72" s="80" t="s">
        <v>56</v>
      </c>
      <c r="E72" s="135" t="s">
        <v>57</v>
      </c>
    </row>
    <row r="73" spans="1:11" x14ac:dyDescent="0.2">
      <c r="E73" s="135"/>
    </row>
    <row r="74" spans="1:11" x14ac:dyDescent="0.2">
      <c r="A74" s="136"/>
      <c r="B74" s="136"/>
      <c r="C74" s="136"/>
      <c r="D74" s="137"/>
      <c r="E74" s="135"/>
    </row>
    <row r="75" spans="1:11" x14ac:dyDescent="0.2">
      <c r="A75" s="80" t="s">
        <v>58</v>
      </c>
      <c r="E75" s="138" t="s">
        <v>59</v>
      </c>
    </row>
    <row r="76" spans="1:11" x14ac:dyDescent="0.2">
      <c r="E76" s="138"/>
    </row>
  </sheetData>
  <mergeCells count="62">
    <mergeCell ref="A68:C68"/>
    <mergeCell ref="A69:C69"/>
    <mergeCell ref="A62:E62"/>
    <mergeCell ref="A63:C63"/>
    <mergeCell ref="A64:C64"/>
    <mergeCell ref="A65:C65"/>
    <mergeCell ref="A66:C66"/>
    <mergeCell ref="A67:C67"/>
    <mergeCell ref="A60:C60"/>
    <mergeCell ref="A49:C49"/>
    <mergeCell ref="A50:C50"/>
    <mergeCell ref="A51:E51"/>
    <mergeCell ref="A52:C52"/>
    <mergeCell ref="A53:C53"/>
    <mergeCell ref="A54:C54"/>
    <mergeCell ref="A55:C55"/>
    <mergeCell ref="A56:E56"/>
    <mergeCell ref="A57:C57"/>
    <mergeCell ref="A58:C58"/>
    <mergeCell ref="A59:C59"/>
    <mergeCell ref="A48:C48"/>
    <mergeCell ref="A37:C37"/>
    <mergeCell ref="A38:C38"/>
    <mergeCell ref="A39:C39"/>
    <mergeCell ref="A40:C40"/>
    <mergeCell ref="A41:C41"/>
    <mergeCell ref="A42:E42"/>
    <mergeCell ref="A43:C43"/>
    <mergeCell ref="A44:C44"/>
    <mergeCell ref="A45:C45"/>
    <mergeCell ref="A46:E46"/>
    <mergeCell ref="A47:C47"/>
    <mergeCell ref="A36:C36"/>
    <mergeCell ref="A23:C23"/>
    <mergeCell ref="A25:D25"/>
    <mergeCell ref="A26:C26"/>
    <mergeCell ref="A27:C27"/>
    <mergeCell ref="A29:C29"/>
    <mergeCell ref="A30:E30"/>
    <mergeCell ref="A31:C31"/>
    <mergeCell ref="A32:C32"/>
    <mergeCell ref="A33:C33"/>
    <mergeCell ref="A34:C34"/>
    <mergeCell ref="A35:C35"/>
    <mergeCell ref="A22:C22"/>
    <mergeCell ref="A8:G8"/>
    <mergeCell ref="A9:C9"/>
    <mergeCell ref="A13:C13"/>
    <mergeCell ref="A14:C14"/>
    <mergeCell ref="A15:C15"/>
    <mergeCell ref="A16:G16"/>
    <mergeCell ref="A17:C17"/>
    <mergeCell ref="A18:C18"/>
    <mergeCell ref="A19:C19"/>
    <mergeCell ref="A20:G20"/>
    <mergeCell ref="A21:C21"/>
    <mergeCell ref="A1:G1"/>
    <mergeCell ref="A2:B2"/>
    <mergeCell ref="A3:B3"/>
    <mergeCell ref="A4:B4"/>
    <mergeCell ref="A6:C7"/>
    <mergeCell ref="D6:D7"/>
  </mergeCells>
  <pageMargins left="0.11811023622047245" right="0" top="0" bottom="0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2023 01.09.</vt:lpstr>
      <vt:lpstr>2023 01.09. таня 20.12.2023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2024-03-21T04:11:55Z</dcterms:modified>
</cp:coreProperties>
</file>